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NHS 111/Survey/Data to end 2023 Mar/Publication/To Publish/"/>
    </mc:Choice>
  </mc:AlternateContent>
  <xr:revisionPtr revIDLastSave="158" documentId="8_{BD11A46B-A5DE-4058-9C96-35D20AD6F9C7}" xr6:coauthVersionLast="47" xr6:coauthVersionMax="47" xr10:uidLastSave="{BDD3201C-4387-409C-AC9A-5210BE5E8381}"/>
  <bookViews>
    <workbookView xWindow="-108" yWindow="-108" windowWidth="23256" windowHeight="12576" tabRatio="883" xr2:uid="{00000000-000D-0000-FFFF-FFFF00000000}"/>
  </bookViews>
  <sheets>
    <sheet name="Introduction" sheetId="2" r:id="rId1"/>
    <sheet name="Data by Reporting Period" sheetId="8" r:id="rId2"/>
    <sheet name="Data by Geography" sheetId="7" r:id="rId3"/>
    <sheet name="Satisfaction Chart" sheetId="27" r:id="rId4"/>
    <sheet name="ICBs from Jul 2022" sheetId="18" r:id="rId5"/>
    <sheet name="Contract Areas" sheetId="25" r:id="rId6"/>
    <sheet name="Raw" sheetId="15" state="hidden" r:id="rId7"/>
    <sheet name="Refs" sheetId="6" state="hidden" r:id="rId8"/>
  </sheets>
  <definedNames>
    <definedName name="_xlnm._FilterDatabase" localSheetId="5" hidden="1">'Contract Areas'!$A$1:$H$38</definedName>
    <definedName name="_xlnm._FilterDatabase" localSheetId="4" hidden="1">'ICBs from Jul 2022'!$A$2:$K$111</definedName>
    <definedName name="_xlnm._FilterDatabase" localSheetId="6" hidden="1">Raw!$A$1:$K$92173</definedName>
    <definedName name="_xlnm._FilterDatabase" localSheetId="7" hidden="1">Refs!#REF!</definedName>
    <definedName name="Area_Code">OFFSET(#REF!,0,0,COUNTA(#REF!),1)</definedName>
    <definedName name="Dropdown_Geography">OFFSET(#REF!,0,0,COUNTA(#REF!),1)</definedName>
    <definedName name="Dropdown_Indicator">OFFSET(#REF!,0,0,COUNTA(#REF!),1)</definedName>
    <definedName name="Dropdown_Period">OFFSET(#REF!,0,0,COUNTA(#REF!),1)</definedName>
    <definedName name="Eng_Code">#REF!</definedName>
    <definedName name="Prov_Code">#REF!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11" i="27" l="1"/>
  <c r="A53" i="8"/>
  <c r="B53" i="8"/>
  <c r="A51" i="8"/>
  <c r="B51" i="8"/>
  <c r="A28" i="8"/>
  <c r="B28" i="8"/>
  <c r="C47" i="6"/>
  <c r="C45" i="6"/>
  <c r="C22" i="6"/>
  <c r="A1092" i="15"/>
  <c r="B1092" i="15" s="1"/>
  <c r="A1093" i="15"/>
  <c r="B1093" i="15" s="1"/>
  <c r="A1094" i="15"/>
  <c r="B1094" i="15" s="1"/>
  <c r="A1095" i="15"/>
  <c r="B1095" i="15" s="1"/>
  <c r="A1096" i="15"/>
  <c r="B1096" i="15" s="1"/>
  <c r="A1097" i="15"/>
  <c r="B1097" i="15" s="1"/>
  <c r="A1098" i="15"/>
  <c r="B1098" i="15" s="1"/>
  <c r="A1099" i="15"/>
  <c r="B1099" i="15" s="1"/>
  <c r="A1100" i="15"/>
  <c r="B1100" i="15" s="1"/>
  <c r="A1101" i="15"/>
  <c r="B1101" i="15" s="1"/>
  <c r="A1102" i="15"/>
  <c r="B1102" i="15" s="1"/>
  <c r="A1103" i="15"/>
  <c r="B1103" i="15" s="1"/>
  <c r="A1104" i="15"/>
  <c r="B1104" i="15" s="1"/>
  <c r="A1105" i="15"/>
  <c r="B1105" i="15" s="1"/>
  <c r="A1106" i="15"/>
  <c r="B1106" i="15" s="1"/>
  <c r="A1107" i="15"/>
  <c r="B1107" i="15" s="1"/>
  <c r="A1108" i="15"/>
  <c r="B1108" i="15" s="1"/>
  <c r="A1109" i="15"/>
  <c r="B1109" i="15" s="1"/>
  <c r="A1110" i="15"/>
  <c r="B1110" i="15" s="1"/>
  <c r="A1111" i="15"/>
  <c r="B1111" i="15" s="1"/>
  <c r="A1112" i="15"/>
  <c r="B1112" i="15" s="1"/>
  <c r="A1113" i="15"/>
  <c r="B1113" i="15" s="1"/>
  <c r="A1114" i="15"/>
  <c r="B1114" i="15" s="1"/>
  <c r="A1115" i="15"/>
  <c r="B1115" i="15" s="1"/>
  <c r="A1116" i="15"/>
  <c r="B1116" i="15" s="1"/>
  <c r="A1117" i="15"/>
  <c r="B1117" i="15" s="1"/>
  <c r="A1118" i="15"/>
  <c r="B1118" i="15" s="1"/>
  <c r="A1119" i="15"/>
  <c r="B1119" i="15" s="1"/>
  <c r="A1120" i="15"/>
  <c r="B1120" i="15" s="1"/>
  <c r="A1121" i="15"/>
  <c r="B1121" i="15" s="1"/>
  <c r="A1122" i="15"/>
  <c r="B1122" i="15" s="1"/>
  <c r="A1123" i="15"/>
  <c r="B1123" i="15" s="1"/>
  <c r="A578" i="15" l="1"/>
  <c r="B578" i="15" s="1"/>
  <c r="A579" i="15"/>
  <c r="B579" i="15" s="1"/>
  <c r="A580" i="15"/>
  <c r="B580" i="15" s="1"/>
  <c r="A581" i="15"/>
  <c r="B581" i="15" s="1"/>
  <c r="A582" i="15"/>
  <c r="B582" i="15" s="1"/>
  <c r="A583" i="15"/>
  <c r="B583" i="15" s="1"/>
  <c r="A584" i="15"/>
  <c r="B584" i="15" s="1"/>
  <c r="A585" i="15"/>
  <c r="B585" i="15" s="1"/>
  <c r="A586" i="15"/>
  <c r="B586" i="15" s="1"/>
  <c r="A587" i="15"/>
  <c r="B587" i="15" s="1"/>
  <c r="A588" i="15"/>
  <c r="B588" i="15" s="1"/>
  <c r="A589" i="15"/>
  <c r="B589" i="15" s="1"/>
  <c r="A590" i="15"/>
  <c r="B590" i="15" s="1"/>
  <c r="A591" i="15"/>
  <c r="B591" i="15" s="1"/>
  <c r="A592" i="15"/>
  <c r="B592" i="15" s="1"/>
  <c r="A593" i="15"/>
  <c r="B593" i="15" s="1"/>
  <c r="A594" i="15"/>
  <c r="B594" i="15" s="1"/>
  <c r="A595" i="15"/>
  <c r="B595" i="15" s="1"/>
  <c r="A596" i="15"/>
  <c r="B596" i="15" s="1"/>
  <c r="A597" i="15"/>
  <c r="B597" i="15" s="1"/>
  <c r="A598" i="15"/>
  <c r="B598" i="15" s="1"/>
  <c r="A599" i="15"/>
  <c r="B599" i="15" s="1"/>
  <c r="A600" i="15"/>
  <c r="B600" i="15" s="1"/>
  <c r="A601" i="15"/>
  <c r="B601" i="15" s="1"/>
  <c r="A602" i="15"/>
  <c r="B602" i="15" s="1"/>
  <c r="A603" i="15"/>
  <c r="B603" i="15" s="1"/>
  <c r="A604" i="15"/>
  <c r="B604" i="15" s="1"/>
  <c r="A605" i="15"/>
  <c r="B605" i="15" s="1"/>
  <c r="A606" i="15"/>
  <c r="B606" i="15" s="1"/>
  <c r="A607" i="15"/>
  <c r="B607" i="15" s="1"/>
  <c r="A608" i="15"/>
  <c r="B608" i="15" s="1"/>
  <c r="A609" i="15"/>
  <c r="B609" i="15" s="1"/>
  <c r="A610" i="15"/>
  <c r="B610" i="15" s="1"/>
  <c r="A611" i="15"/>
  <c r="B611" i="15" s="1"/>
  <c r="A612" i="15"/>
  <c r="B612" i="15" s="1"/>
  <c r="A613" i="15"/>
  <c r="B613" i="15" s="1"/>
  <c r="A614" i="15"/>
  <c r="B614" i="15" s="1"/>
  <c r="A615" i="15"/>
  <c r="B615" i="15" s="1"/>
  <c r="A616" i="15"/>
  <c r="B616" i="15" s="1"/>
  <c r="A617" i="15"/>
  <c r="B617" i="15" s="1"/>
  <c r="A618" i="15"/>
  <c r="B618" i="15" s="1"/>
  <c r="A619" i="15"/>
  <c r="B619" i="15" s="1"/>
  <c r="A620" i="15"/>
  <c r="B620" i="15" s="1"/>
  <c r="A621" i="15"/>
  <c r="B621" i="15" s="1"/>
  <c r="A622" i="15"/>
  <c r="B622" i="15" s="1"/>
  <c r="A623" i="15"/>
  <c r="B623" i="15" s="1"/>
  <c r="A624" i="15"/>
  <c r="B624" i="15" s="1"/>
  <c r="A625" i="15"/>
  <c r="B625" i="15" s="1"/>
  <c r="A626" i="15"/>
  <c r="B626" i="15" s="1"/>
  <c r="A627" i="15"/>
  <c r="B627" i="15" s="1"/>
  <c r="A628" i="15"/>
  <c r="B628" i="15" s="1"/>
  <c r="A629" i="15"/>
  <c r="B629" i="15" s="1"/>
  <c r="A630" i="15"/>
  <c r="B630" i="15" s="1"/>
  <c r="A631" i="15"/>
  <c r="B631" i="15" s="1"/>
  <c r="A632" i="15"/>
  <c r="B632" i="15" s="1"/>
  <c r="A633" i="15"/>
  <c r="B633" i="15" s="1"/>
  <c r="A634" i="15"/>
  <c r="B634" i="15" s="1"/>
  <c r="A635" i="15"/>
  <c r="B635" i="15" s="1"/>
  <c r="A636" i="15"/>
  <c r="B636" i="15" s="1"/>
  <c r="A637" i="15"/>
  <c r="B637" i="15" s="1"/>
  <c r="A638" i="15"/>
  <c r="B638" i="15" s="1"/>
  <c r="A639" i="15"/>
  <c r="B639" i="15" s="1"/>
  <c r="A640" i="15"/>
  <c r="B640" i="15" s="1"/>
  <c r="A641" i="15"/>
  <c r="B641" i="15" s="1"/>
  <c r="A642" i="15"/>
  <c r="B642" i="15" s="1"/>
  <c r="A643" i="15"/>
  <c r="B643" i="15" s="1"/>
  <c r="A644" i="15"/>
  <c r="B644" i="15" s="1"/>
  <c r="A645" i="15"/>
  <c r="B645" i="15" s="1"/>
  <c r="A646" i="15"/>
  <c r="B646" i="15" s="1"/>
  <c r="A647" i="15"/>
  <c r="B647" i="15" s="1"/>
  <c r="A648" i="15"/>
  <c r="B648" i="15" s="1"/>
  <c r="A649" i="15"/>
  <c r="B649" i="15" s="1"/>
  <c r="A650" i="15"/>
  <c r="B650" i="15" s="1"/>
  <c r="A651" i="15"/>
  <c r="B651" i="15" s="1"/>
  <c r="A652" i="15"/>
  <c r="B652" i="15" s="1"/>
  <c r="A653" i="15"/>
  <c r="B653" i="15" s="1"/>
  <c r="A654" i="15"/>
  <c r="B654" i="15" s="1"/>
  <c r="A655" i="15"/>
  <c r="B655" i="15" s="1"/>
  <c r="A656" i="15"/>
  <c r="B656" i="15" s="1"/>
  <c r="A657" i="15"/>
  <c r="B657" i="15" s="1"/>
  <c r="A658" i="15"/>
  <c r="B658" i="15" s="1"/>
  <c r="A659" i="15"/>
  <c r="B659" i="15" s="1"/>
  <c r="A660" i="15"/>
  <c r="B660" i="15" s="1"/>
  <c r="A661" i="15"/>
  <c r="B661" i="15" s="1"/>
  <c r="A662" i="15"/>
  <c r="B662" i="15" s="1"/>
  <c r="A663" i="15"/>
  <c r="B663" i="15" s="1"/>
  <c r="A664" i="15"/>
  <c r="B664" i="15" s="1"/>
  <c r="A665" i="15"/>
  <c r="B665" i="15" s="1"/>
  <c r="A666" i="15"/>
  <c r="B666" i="15" s="1"/>
  <c r="A667" i="15"/>
  <c r="B667" i="15" s="1"/>
  <c r="A668" i="15"/>
  <c r="B668" i="15" s="1"/>
  <c r="A669" i="15"/>
  <c r="B669" i="15" s="1"/>
  <c r="A670" i="15"/>
  <c r="B670" i="15" s="1"/>
  <c r="A671" i="15"/>
  <c r="B671" i="15" s="1"/>
  <c r="A672" i="15"/>
  <c r="B672" i="15" s="1"/>
  <c r="A673" i="15"/>
  <c r="B673" i="15" s="1"/>
  <c r="A674" i="15"/>
  <c r="B674" i="15" s="1"/>
  <c r="A675" i="15"/>
  <c r="B675" i="15" s="1"/>
  <c r="A676" i="15"/>
  <c r="B676" i="15" s="1"/>
  <c r="A677" i="15"/>
  <c r="B677" i="15" s="1"/>
  <c r="A678" i="15"/>
  <c r="B678" i="15" s="1"/>
  <c r="A679" i="15"/>
  <c r="B679" i="15" s="1"/>
  <c r="A680" i="15"/>
  <c r="B680" i="15" s="1"/>
  <c r="A681" i="15"/>
  <c r="B681" i="15" s="1"/>
  <c r="A682" i="15"/>
  <c r="B682" i="15" s="1"/>
  <c r="A683" i="15"/>
  <c r="B683" i="15" s="1"/>
  <c r="A684" i="15"/>
  <c r="B684" i="15" s="1"/>
  <c r="A685" i="15"/>
  <c r="B685" i="15" s="1"/>
  <c r="A686" i="15"/>
  <c r="B686" i="15" s="1"/>
  <c r="A687" i="15"/>
  <c r="B687" i="15" s="1"/>
  <c r="A688" i="15"/>
  <c r="B688" i="15" s="1"/>
  <c r="A689" i="15"/>
  <c r="B689" i="15" s="1"/>
  <c r="A690" i="15"/>
  <c r="B690" i="15" s="1"/>
  <c r="A691" i="15"/>
  <c r="B691" i="15" s="1"/>
  <c r="A692" i="15"/>
  <c r="B692" i="15" s="1"/>
  <c r="A693" i="15"/>
  <c r="B693" i="15" s="1"/>
  <c r="A694" i="15"/>
  <c r="B694" i="15" s="1"/>
  <c r="A695" i="15"/>
  <c r="B695" i="15" s="1"/>
  <c r="A696" i="15"/>
  <c r="B696" i="15" s="1"/>
  <c r="A697" i="15"/>
  <c r="B697" i="15" s="1"/>
  <c r="A698" i="15"/>
  <c r="B698" i="15" s="1"/>
  <c r="A699" i="15"/>
  <c r="B699" i="15" s="1"/>
  <c r="A700" i="15"/>
  <c r="B700" i="15" s="1"/>
  <c r="A701" i="15"/>
  <c r="B701" i="15" s="1"/>
  <c r="A702" i="15"/>
  <c r="B702" i="15" s="1"/>
  <c r="A703" i="15"/>
  <c r="B703" i="15" s="1"/>
  <c r="A704" i="15"/>
  <c r="B704" i="15" s="1"/>
  <c r="A705" i="15"/>
  <c r="B705" i="15" s="1"/>
  <c r="A706" i="15"/>
  <c r="B706" i="15" s="1"/>
  <c r="A707" i="15"/>
  <c r="B707" i="15" s="1"/>
  <c r="A708" i="15"/>
  <c r="B708" i="15" s="1"/>
  <c r="A709" i="15"/>
  <c r="B709" i="15" s="1"/>
  <c r="A710" i="15"/>
  <c r="B710" i="15" s="1"/>
  <c r="A711" i="15"/>
  <c r="B711" i="15" s="1"/>
  <c r="A712" i="15"/>
  <c r="B712" i="15" s="1"/>
  <c r="A713" i="15"/>
  <c r="B713" i="15" s="1"/>
  <c r="A714" i="15"/>
  <c r="B714" i="15" s="1"/>
  <c r="A715" i="15"/>
  <c r="B715" i="15" s="1"/>
  <c r="A716" i="15"/>
  <c r="B716" i="15" s="1"/>
  <c r="A717" i="15"/>
  <c r="B717" i="15" s="1"/>
  <c r="A718" i="15"/>
  <c r="B718" i="15" s="1"/>
  <c r="A719" i="15"/>
  <c r="B719" i="15" s="1"/>
  <c r="A720" i="15"/>
  <c r="B720" i="15" s="1"/>
  <c r="A721" i="15"/>
  <c r="B721" i="15" s="1"/>
  <c r="A722" i="15"/>
  <c r="B722" i="15" s="1"/>
  <c r="A723" i="15"/>
  <c r="B723" i="15" s="1"/>
  <c r="A724" i="15"/>
  <c r="B724" i="15" s="1"/>
  <c r="A725" i="15"/>
  <c r="B725" i="15" s="1"/>
  <c r="A726" i="15"/>
  <c r="B726" i="15" s="1"/>
  <c r="A727" i="15"/>
  <c r="B727" i="15" s="1"/>
  <c r="A728" i="15"/>
  <c r="B728" i="15" s="1"/>
  <c r="A729" i="15"/>
  <c r="B729" i="15" s="1"/>
  <c r="A730" i="15"/>
  <c r="B730" i="15" s="1"/>
  <c r="A731" i="15"/>
  <c r="B731" i="15" s="1"/>
  <c r="A732" i="15"/>
  <c r="B732" i="15" s="1"/>
  <c r="A733" i="15"/>
  <c r="B733" i="15" s="1"/>
  <c r="A734" i="15"/>
  <c r="B734" i="15" s="1"/>
  <c r="A735" i="15"/>
  <c r="B735" i="15" s="1"/>
  <c r="A736" i="15"/>
  <c r="B736" i="15" s="1"/>
  <c r="A737" i="15"/>
  <c r="B737" i="15" s="1"/>
  <c r="A738" i="15"/>
  <c r="B738" i="15" s="1"/>
  <c r="A739" i="15"/>
  <c r="B739" i="15" s="1"/>
  <c r="E28" i="8" s="1"/>
  <c r="A740" i="15"/>
  <c r="B740" i="15" s="1"/>
  <c r="A741" i="15"/>
  <c r="B741" i="15" s="1"/>
  <c r="A742" i="15"/>
  <c r="B742" i="15" s="1"/>
  <c r="A743" i="15"/>
  <c r="B743" i="15" s="1"/>
  <c r="A744" i="15"/>
  <c r="B744" i="15" s="1"/>
  <c r="A745" i="15"/>
  <c r="B745" i="15" s="1"/>
  <c r="A746" i="15"/>
  <c r="B746" i="15"/>
  <c r="A747" i="15"/>
  <c r="B747" i="15" s="1"/>
  <c r="A748" i="15"/>
  <c r="B748" i="15" s="1"/>
  <c r="A749" i="15"/>
  <c r="B749" i="15" s="1"/>
  <c r="A750" i="15"/>
  <c r="B750" i="15" s="1"/>
  <c r="A751" i="15"/>
  <c r="B751" i="15" s="1"/>
  <c r="A752" i="15"/>
  <c r="B752" i="15" s="1"/>
  <c r="A753" i="15"/>
  <c r="B753" i="15" s="1"/>
  <c r="A754" i="15"/>
  <c r="B754" i="15" s="1"/>
  <c r="A755" i="15"/>
  <c r="B755" i="15" s="1"/>
  <c r="A756" i="15"/>
  <c r="B756" i="15" s="1"/>
  <c r="A757" i="15"/>
  <c r="B757" i="15" s="1"/>
  <c r="A758" i="15"/>
  <c r="B758" i="15" s="1"/>
  <c r="A759" i="15"/>
  <c r="B759" i="15" s="1"/>
  <c r="A760" i="15"/>
  <c r="B760" i="15" s="1"/>
  <c r="A761" i="15"/>
  <c r="B761" i="15" s="1"/>
  <c r="A762" i="15"/>
  <c r="B762" i="15" s="1"/>
  <c r="A763" i="15"/>
  <c r="B763" i="15" s="1"/>
  <c r="A764" i="15"/>
  <c r="B764" i="15" s="1"/>
  <c r="A765" i="15"/>
  <c r="B765" i="15" s="1"/>
  <c r="A766" i="15"/>
  <c r="B766" i="15" s="1"/>
  <c r="A767" i="15"/>
  <c r="B767" i="15" s="1"/>
  <c r="A768" i="15"/>
  <c r="B768" i="15" s="1"/>
  <c r="A769" i="15"/>
  <c r="B769" i="15" s="1"/>
  <c r="A770" i="15"/>
  <c r="B770" i="15" s="1"/>
  <c r="A771" i="15"/>
  <c r="B771" i="15" s="1"/>
  <c r="A772" i="15"/>
  <c r="B772" i="15" s="1"/>
  <c r="A773" i="15"/>
  <c r="B773" i="15" s="1"/>
  <c r="A774" i="15"/>
  <c r="B774" i="15" s="1"/>
  <c r="A775" i="15"/>
  <c r="B775" i="15" s="1"/>
  <c r="A776" i="15"/>
  <c r="B776" i="15" s="1"/>
  <c r="A777" i="15"/>
  <c r="B777" i="15" s="1"/>
  <c r="A778" i="15"/>
  <c r="B778" i="15" s="1"/>
  <c r="A779" i="15"/>
  <c r="B779" i="15" s="1"/>
  <c r="A780" i="15"/>
  <c r="B780" i="15" s="1"/>
  <c r="A781" i="15"/>
  <c r="B781" i="15" s="1"/>
  <c r="A782" i="15"/>
  <c r="B782" i="15" s="1"/>
  <c r="A783" i="15"/>
  <c r="B783" i="15" s="1"/>
  <c r="A784" i="15"/>
  <c r="B784" i="15" s="1"/>
  <c r="A785" i="15"/>
  <c r="B785" i="15" s="1"/>
  <c r="A786" i="15"/>
  <c r="B786" i="15" s="1"/>
  <c r="A787" i="15"/>
  <c r="B787" i="15" s="1"/>
  <c r="A788" i="15"/>
  <c r="B788" i="15" s="1"/>
  <c r="A789" i="15"/>
  <c r="B789" i="15" s="1"/>
  <c r="A790" i="15"/>
  <c r="B790" i="15" s="1"/>
  <c r="A791" i="15"/>
  <c r="B791" i="15" s="1"/>
  <c r="A792" i="15"/>
  <c r="B792" i="15" s="1"/>
  <c r="A793" i="15"/>
  <c r="B793" i="15" s="1"/>
  <c r="A794" i="15"/>
  <c r="B794" i="15" s="1"/>
  <c r="A795" i="15"/>
  <c r="B795" i="15" s="1"/>
  <c r="A796" i="15"/>
  <c r="B796" i="15" s="1"/>
  <c r="A797" i="15"/>
  <c r="B797" i="15" s="1"/>
  <c r="A798" i="15"/>
  <c r="B798" i="15" s="1"/>
  <c r="A799" i="15"/>
  <c r="B799" i="15" s="1"/>
  <c r="A800" i="15"/>
  <c r="B800" i="15" s="1"/>
  <c r="A801" i="15"/>
  <c r="B801" i="15" s="1"/>
  <c r="A802" i="15"/>
  <c r="B802" i="15" s="1"/>
  <c r="A803" i="15"/>
  <c r="B803" i="15" s="1"/>
  <c r="A804" i="15"/>
  <c r="B804" i="15" s="1"/>
  <c r="A805" i="15"/>
  <c r="B805" i="15" s="1"/>
  <c r="A806" i="15"/>
  <c r="B806" i="15" s="1"/>
  <c r="A807" i="15"/>
  <c r="B807" i="15" s="1"/>
  <c r="A808" i="15"/>
  <c r="B808" i="15" s="1"/>
  <c r="A809" i="15"/>
  <c r="B809" i="15" s="1"/>
  <c r="A810" i="15"/>
  <c r="B810" i="15" s="1"/>
  <c r="A811" i="15"/>
  <c r="B811" i="15" s="1"/>
  <c r="A812" i="15"/>
  <c r="B812" i="15" s="1"/>
  <c r="A813" i="15"/>
  <c r="B813" i="15" s="1"/>
  <c r="A814" i="15"/>
  <c r="B814" i="15" s="1"/>
  <c r="A815" i="15"/>
  <c r="B815" i="15" s="1"/>
  <c r="A816" i="15"/>
  <c r="B816" i="15" s="1"/>
  <c r="A817" i="15"/>
  <c r="B817" i="15" s="1"/>
  <c r="A818" i="15"/>
  <c r="B818" i="15" s="1"/>
  <c r="A819" i="15"/>
  <c r="B819" i="15" s="1"/>
  <c r="A820" i="15"/>
  <c r="B820" i="15" s="1"/>
  <c r="A821" i="15"/>
  <c r="B821" i="15" s="1"/>
  <c r="A822" i="15"/>
  <c r="B822" i="15" s="1"/>
  <c r="A823" i="15"/>
  <c r="B823" i="15" s="1"/>
  <c r="A824" i="15"/>
  <c r="B824" i="15" s="1"/>
  <c r="A825" i="15"/>
  <c r="B825" i="15" s="1"/>
  <c r="A826" i="15"/>
  <c r="B826" i="15" s="1"/>
  <c r="A827" i="15"/>
  <c r="B827" i="15" s="1"/>
  <c r="A828" i="15"/>
  <c r="B828" i="15" s="1"/>
  <c r="A829" i="15"/>
  <c r="B829" i="15" s="1"/>
  <c r="A830" i="15"/>
  <c r="B830" i="15" s="1"/>
  <c r="A831" i="15"/>
  <c r="B831" i="15" s="1"/>
  <c r="A832" i="15"/>
  <c r="B832" i="15" s="1"/>
  <c r="A833" i="15"/>
  <c r="B833" i="15"/>
  <c r="A834" i="15"/>
  <c r="B834" i="15" s="1"/>
  <c r="A835" i="15"/>
  <c r="B835" i="15" s="1"/>
  <c r="A836" i="15"/>
  <c r="B836" i="15" s="1"/>
  <c r="A837" i="15"/>
  <c r="B837" i="15" s="1"/>
  <c r="A838" i="15"/>
  <c r="B838" i="15" s="1"/>
  <c r="A839" i="15"/>
  <c r="B839" i="15" s="1"/>
  <c r="A840" i="15"/>
  <c r="B840" i="15" s="1"/>
  <c r="A841" i="15"/>
  <c r="B841" i="15" s="1"/>
  <c r="A842" i="15"/>
  <c r="B842" i="15" s="1"/>
  <c r="A843" i="15"/>
  <c r="B843" i="15" s="1"/>
  <c r="A844" i="15"/>
  <c r="B844" i="15" s="1"/>
  <c r="A845" i="15"/>
  <c r="B845" i="15" s="1"/>
  <c r="A846" i="15"/>
  <c r="B846" i="15" s="1"/>
  <c r="A847" i="15"/>
  <c r="B847" i="15" s="1"/>
  <c r="A848" i="15"/>
  <c r="B848" i="15" s="1"/>
  <c r="A849" i="15"/>
  <c r="B849" i="15" s="1"/>
  <c r="A850" i="15"/>
  <c r="B850" i="15" s="1"/>
  <c r="A851" i="15"/>
  <c r="B851" i="15" s="1"/>
  <c r="A852" i="15"/>
  <c r="B852" i="15" s="1"/>
  <c r="A853" i="15"/>
  <c r="B853" i="15" s="1"/>
  <c r="A854" i="15"/>
  <c r="B854" i="15" s="1"/>
  <c r="A855" i="15"/>
  <c r="B855" i="15" s="1"/>
  <c r="A856" i="15"/>
  <c r="B856" i="15" s="1"/>
  <c r="A857" i="15"/>
  <c r="B857" i="15" s="1"/>
  <c r="A858" i="15"/>
  <c r="B858" i="15" s="1"/>
  <c r="A859" i="15"/>
  <c r="B859" i="15" s="1"/>
  <c r="A860" i="15"/>
  <c r="B860" i="15" s="1"/>
  <c r="A861" i="15"/>
  <c r="B861" i="15" s="1"/>
  <c r="A862" i="15"/>
  <c r="B862" i="15" s="1"/>
  <c r="A863" i="15"/>
  <c r="B863" i="15" s="1"/>
  <c r="A864" i="15"/>
  <c r="B864" i="15" s="1"/>
  <c r="A865" i="15"/>
  <c r="B865" i="15" s="1"/>
  <c r="A866" i="15"/>
  <c r="B866" i="15" s="1"/>
  <c r="A867" i="15"/>
  <c r="B867" i="15" s="1"/>
  <c r="A868" i="15"/>
  <c r="B868" i="15" s="1"/>
  <c r="A869" i="15"/>
  <c r="B869" i="15" s="1"/>
  <c r="A870" i="15"/>
  <c r="B870" i="15" s="1"/>
  <c r="A871" i="15"/>
  <c r="B871" i="15" s="1"/>
  <c r="A872" i="15"/>
  <c r="B872" i="15" s="1"/>
  <c r="A873" i="15"/>
  <c r="B873" i="15" s="1"/>
  <c r="A874" i="15"/>
  <c r="B874" i="15" s="1"/>
  <c r="A875" i="15"/>
  <c r="B875" i="15" s="1"/>
  <c r="A876" i="15"/>
  <c r="B876" i="15" s="1"/>
  <c r="A877" i="15"/>
  <c r="B877" i="15" s="1"/>
  <c r="A878" i="15"/>
  <c r="B878" i="15" s="1"/>
  <c r="A879" i="15"/>
  <c r="B879" i="15" s="1"/>
  <c r="A880" i="15"/>
  <c r="B880" i="15" s="1"/>
  <c r="A881" i="15"/>
  <c r="B881" i="15" s="1"/>
  <c r="A882" i="15"/>
  <c r="B882" i="15" s="1"/>
  <c r="A883" i="15"/>
  <c r="B883" i="15" s="1"/>
  <c r="A884" i="15"/>
  <c r="B884" i="15" s="1"/>
  <c r="A885" i="15"/>
  <c r="B885" i="15" s="1"/>
  <c r="A886" i="15"/>
  <c r="B886" i="15" s="1"/>
  <c r="A887" i="15"/>
  <c r="B887" i="15" s="1"/>
  <c r="A888" i="15"/>
  <c r="B888" i="15" s="1"/>
  <c r="A889" i="15"/>
  <c r="B889" i="15" s="1"/>
  <c r="A890" i="15"/>
  <c r="B890" i="15" s="1"/>
  <c r="A891" i="15"/>
  <c r="B891" i="15" s="1"/>
  <c r="A892" i="15"/>
  <c r="B892" i="15" s="1"/>
  <c r="A893" i="15"/>
  <c r="B893" i="15" s="1"/>
  <c r="A894" i="15"/>
  <c r="B894" i="15" s="1"/>
  <c r="A895" i="15"/>
  <c r="B895" i="15" s="1"/>
  <c r="A896" i="15"/>
  <c r="B896" i="15" s="1"/>
  <c r="A897" i="15"/>
  <c r="B897" i="15" s="1"/>
  <c r="A898" i="15"/>
  <c r="B898" i="15" s="1"/>
  <c r="A899" i="15"/>
  <c r="B899" i="15" s="1"/>
  <c r="A900" i="15"/>
  <c r="B900" i="15" s="1"/>
  <c r="A901" i="15"/>
  <c r="B901" i="15" s="1"/>
  <c r="A902" i="15"/>
  <c r="B902" i="15" s="1"/>
  <c r="A903" i="15"/>
  <c r="B903" i="15" s="1"/>
  <c r="A904" i="15"/>
  <c r="B904" i="15" s="1"/>
  <c r="A905" i="15"/>
  <c r="B905" i="15" s="1"/>
  <c r="A906" i="15"/>
  <c r="B906" i="15" s="1"/>
  <c r="A907" i="15"/>
  <c r="B907" i="15" s="1"/>
  <c r="A908" i="15"/>
  <c r="B908" i="15" s="1"/>
  <c r="A909" i="15"/>
  <c r="B909" i="15" s="1"/>
  <c r="A910" i="15"/>
  <c r="B910" i="15" s="1"/>
  <c r="A911" i="15"/>
  <c r="B911" i="15" s="1"/>
  <c r="A912" i="15"/>
  <c r="B912" i="15" s="1"/>
  <c r="A913" i="15"/>
  <c r="B913" i="15" s="1"/>
  <c r="A914" i="15"/>
  <c r="B914" i="15" s="1"/>
  <c r="A915" i="15"/>
  <c r="B915" i="15" s="1"/>
  <c r="A916" i="15"/>
  <c r="B916" i="15" s="1"/>
  <c r="A917" i="15"/>
  <c r="B917" i="15" s="1"/>
  <c r="A918" i="15"/>
  <c r="B918" i="15" s="1"/>
  <c r="A919" i="15"/>
  <c r="B919" i="15" s="1"/>
  <c r="A920" i="15"/>
  <c r="B920" i="15" s="1"/>
  <c r="A921" i="15"/>
  <c r="B921" i="15" s="1"/>
  <c r="A922" i="15"/>
  <c r="B922" i="15" s="1"/>
  <c r="A923" i="15"/>
  <c r="B923" i="15" s="1"/>
  <c r="A924" i="15"/>
  <c r="B924" i="15" s="1"/>
  <c r="A925" i="15"/>
  <c r="B925" i="15" s="1"/>
  <c r="A926" i="15"/>
  <c r="B926" i="15" s="1"/>
  <c r="A927" i="15"/>
  <c r="B927" i="15" s="1"/>
  <c r="A928" i="15"/>
  <c r="B928" i="15" s="1"/>
  <c r="A929" i="15"/>
  <c r="B929" i="15" s="1"/>
  <c r="A930" i="15"/>
  <c r="B930" i="15" s="1"/>
  <c r="A931" i="15"/>
  <c r="B931" i="15" s="1"/>
  <c r="A932" i="15"/>
  <c r="B932" i="15" s="1"/>
  <c r="A933" i="15"/>
  <c r="B933" i="15" s="1"/>
  <c r="A934" i="15"/>
  <c r="B934" i="15" s="1"/>
  <c r="A935" i="15"/>
  <c r="B935" i="15" s="1"/>
  <c r="A936" i="15"/>
  <c r="B936" i="15" s="1"/>
  <c r="A937" i="15"/>
  <c r="B937" i="15" s="1"/>
  <c r="A938" i="15"/>
  <c r="B938" i="15" s="1"/>
  <c r="A939" i="15"/>
  <c r="B939" i="15" s="1"/>
  <c r="A940" i="15"/>
  <c r="B940" i="15" s="1"/>
  <c r="A941" i="15"/>
  <c r="B941" i="15" s="1"/>
  <c r="A942" i="15"/>
  <c r="B942" i="15" s="1"/>
  <c r="A943" i="15"/>
  <c r="B943" i="15" s="1"/>
  <c r="A944" i="15"/>
  <c r="B944" i="15" s="1"/>
  <c r="A945" i="15"/>
  <c r="B945" i="15" s="1"/>
  <c r="A946" i="15"/>
  <c r="B946" i="15" s="1"/>
  <c r="A947" i="15"/>
  <c r="B947" i="15" s="1"/>
  <c r="A948" i="15"/>
  <c r="B948" i="15" s="1"/>
  <c r="A949" i="15"/>
  <c r="B949" i="15" s="1"/>
  <c r="A950" i="15"/>
  <c r="B950" i="15" s="1"/>
  <c r="A951" i="15"/>
  <c r="B951" i="15" s="1"/>
  <c r="A952" i="15"/>
  <c r="B952" i="15" s="1"/>
  <c r="A953" i="15"/>
  <c r="B953" i="15" s="1"/>
  <c r="A954" i="15"/>
  <c r="B954" i="15" s="1"/>
  <c r="A955" i="15"/>
  <c r="B955" i="15" s="1"/>
  <c r="A956" i="15"/>
  <c r="B956" i="15" s="1"/>
  <c r="A957" i="15"/>
  <c r="B957" i="15" s="1"/>
  <c r="A958" i="15"/>
  <c r="B958" i="15" s="1"/>
  <c r="A959" i="15"/>
  <c r="B959" i="15" s="1"/>
  <c r="A960" i="15"/>
  <c r="B960" i="15" s="1"/>
  <c r="A961" i="15"/>
  <c r="B961" i="15" s="1"/>
  <c r="A962" i="15"/>
  <c r="B962" i="15" s="1"/>
  <c r="A963" i="15"/>
  <c r="B963" i="15" s="1"/>
  <c r="A964" i="15"/>
  <c r="B964" i="15" s="1"/>
  <c r="A965" i="15"/>
  <c r="B965" i="15" s="1"/>
  <c r="A966" i="15"/>
  <c r="B966" i="15" s="1"/>
  <c r="A967" i="15"/>
  <c r="B967" i="15" s="1"/>
  <c r="A968" i="15"/>
  <c r="B968" i="15" s="1"/>
  <c r="A969" i="15"/>
  <c r="B969" i="15" s="1"/>
  <c r="A970" i="15"/>
  <c r="B970" i="15" s="1"/>
  <c r="A971" i="15"/>
  <c r="B971" i="15" s="1"/>
  <c r="A972" i="15"/>
  <c r="B972" i="15" s="1"/>
  <c r="A973" i="15"/>
  <c r="B973" i="15" s="1"/>
  <c r="A974" i="15"/>
  <c r="B974" i="15" s="1"/>
  <c r="A975" i="15"/>
  <c r="B975" i="15" s="1"/>
  <c r="A976" i="15"/>
  <c r="B976" i="15" s="1"/>
  <c r="A977" i="15"/>
  <c r="B977" i="15" s="1"/>
  <c r="A978" i="15"/>
  <c r="B978" i="15" s="1"/>
  <c r="A979" i="15"/>
  <c r="B979" i="15" s="1"/>
  <c r="A980" i="15"/>
  <c r="B980" i="15" s="1"/>
  <c r="A981" i="15"/>
  <c r="B981" i="15" s="1"/>
  <c r="A982" i="15"/>
  <c r="B982" i="15" s="1"/>
  <c r="A983" i="15"/>
  <c r="B983" i="15" s="1"/>
  <c r="A984" i="15"/>
  <c r="B984" i="15" s="1"/>
  <c r="A985" i="15"/>
  <c r="B985" i="15" s="1"/>
  <c r="A986" i="15"/>
  <c r="B986" i="15" s="1"/>
  <c r="A987" i="15"/>
  <c r="B987" i="15" s="1"/>
  <c r="A988" i="15"/>
  <c r="B988" i="15" s="1"/>
  <c r="A989" i="15"/>
  <c r="B989" i="15" s="1"/>
  <c r="A990" i="15"/>
  <c r="B990" i="15" s="1"/>
  <c r="A991" i="15"/>
  <c r="B991" i="15" s="1"/>
  <c r="A992" i="15"/>
  <c r="B992" i="15" s="1"/>
  <c r="A993" i="15"/>
  <c r="B993" i="15" s="1"/>
  <c r="A994" i="15"/>
  <c r="B994" i="15" s="1"/>
  <c r="A995" i="15"/>
  <c r="B995" i="15" s="1"/>
  <c r="A996" i="15"/>
  <c r="B996" i="15" s="1"/>
  <c r="A997" i="15"/>
  <c r="B997" i="15" s="1"/>
  <c r="A998" i="15"/>
  <c r="B998" i="15" s="1"/>
  <c r="A999" i="15"/>
  <c r="B999" i="15" s="1"/>
  <c r="A1000" i="15"/>
  <c r="B1000" i="15" s="1"/>
  <c r="A1001" i="15"/>
  <c r="B1001" i="15" s="1"/>
  <c r="A1002" i="15"/>
  <c r="B1002" i="15" s="1"/>
  <c r="A1003" i="15"/>
  <c r="B1003" i="15" s="1"/>
  <c r="A1004" i="15"/>
  <c r="B1004" i="15" s="1"/>
  <c r="A1005" i="15"/>
  <c r="B1005" i="15" s="1"/>
  <c r="A1006" i="15"/>
  <c r="B1006" i="15" s="1"/>
  <c r="A1007" i="15"/>
  <c r="B1007" i="15" s="1"/>
  <c r="A1008" i="15"/>
  <c r="B1008" i="15" s="1"/>
  <c r="A1009" i="15"/>
  <c r="B1009" i="15" s="1"/>
  <c r="A1010" i="15"/>
  <c r="B1010" i="15" s="1"/>
  <c r="A1011" i="15"/>
  <c r="B1011" i="15" s="1"/>
  <c r="A1012" i="15"/>
  <c r="B1012" i="15" s="1"/>
  <c r="A1013" i="15"/>
  <c r="B1013" i="15" s="1"/>
  <c r="A1014" i="15"/>
  <c r="B1014" i="15" s="1"/>
  <c r="A1015" i="15"/>
  <c r="B1015" i="15" s="1"/>
  <c r="A1016" i="15"/>
  <c r="B1016" i="15" s="1"/>
  <c r="A1017" i="15"/>
  <c r="B1017" i="15" s="1"/>
  <c r="A1018" i="15"/>
  <c r="B1018" i="15" s="1"/>
  <c r="A1019" i="15"/>
  <c r="B1019" i="15" s="1"/>
  <c r="A1020" i="15"/>
  <c r="B1020" i="15" s="1"/>
  <c r="A1021" i="15"/>
  <c r="B1021" i="15" s="1"/>
  <c r="A1022" i="15"/>
  <c r="B1022" i="15" s="1"/>
  <c r="A1023" i="15"/>
  <c r="B1023" i="15" s="1"/>
  <c r="A1024" i="15"/>
  <c r="B1024" i="15" s="1"/>
  <c r="A1025" i="15"/>
  <c r="B1025" i="15" s="1"/>
  <c r="A1026" i="15"/>
  <c r="B1026" i="15" s="1"/>
  <c r="A1027" i="15"/>
  <c r="B1027" i="15" s="1"/>
  <c r="A1028" i="15"/>
  <c r="B1028" i="15" s="1"/>
  <c r="A1029" i="15"/>
  <c r="B1029" i="15" s="1"/>
  <c r="A1030" i="15"/>
  <c r="B1030" i="15" s="1"/>
  <c r="A1031" i="15"/>
  <c r="B1031" i="15" s="1"/>
  <c r="A1032" i="15"/>
  <c r="B1032" i="15" s="1"/>
  <c r="A1033" i="15"/>
  <c r="B1033" i="15" s="1"/>
  <c r="A1034" i="15"/>
  <c r="B1034" i="15" s="1"/>
  <c r="A1035" i="15"/>
  <c r="B1035" i="15" s="1"/>
  <c r="A1036" i="15"/>
  <c r="B1036" i="15" s="1"/>
  <c r="A1037" i="15"/>
  <c r="B1037" i="15" s="1"/>
  <c r="A1038" i="15"/>
  <c r="B1038" i="15" s="1"/>
  <c r="A1039" i="15"/>
  <c r="B1039" i="15" s="1"/>
  <c r="A1040" i="15"/>
  <c r="B1040" i="15" s="1"/>
  <c r="A1041" i="15"/>
  <c r="B1041" i="15" s="1"/>
  <c r="A1042" i="15"/>
  <c r="B1042" i="15" s="1"/>
  <c r="A1043" i="15"/>
  <c r="B1043" i="15" s="1"/>
  <c r="A1044" i="15"/>
  <c r="B1044" i="15" s="1"/>
  <c r="A1045" i="15"/>
  <c r="B1045" i="15" s="1"/>
  <c r="A1046" i="15"/>
  <c r="B1046" i="15" s="1"/>
  <c r="A1047" i="15"/>
  <c r="B1047" i="15" s="1"/>
  <c r="A1048" i="15"/>
  <c r="B1048" i="15" s="1"/>
  <c r="A1049" i="15"/>
  <c r="B1049" i="15" s="1"/>
  <c r="A1050" i="15"/>
  <c r="B1050" i="15" s="1"/>
  <c r="A1051" i="15"/>
  <c r="B1051" i="15" s="1"/>
  <c r="A1052" i="15"/>
  <c r="B1052" i="15" s="1"/>
  <c r="A1053" i="15"/>
  <c r="B1053" i="15" s="1"/>
  <c r="A1054" i="15"/>
  <c r="B1054" i="15" s="1"/>
  <c r="A1055" i="15"/>
  <c r="B1055" i="15" s="1"/>
  <c r="A1056" i="15"/>
  <c r="B1056" i="15" s="1"/>
  <c r="A1057" i="15"/>
  <c r="B1057" i="15" s="1"/>
  <c r="A1058" i="15"/>
  <c r="B1058" i="15" s="1"/>
  <c r="A1059" i="15"/>
  <c r="B1059" i="15" s="1"/>
  <c r="A1060" i="15"/>
  <c r="B1060" i="15" s="1"/>
  <c r="A1061" i="15"/>
  <c r="B1061" i="15" s="1"/>
  <c r="A1062" i="15"/>
  <c r="B1062" i="15" s="1"/>
  <c r="A1063" i="15"/>
  <c r="B1063" i="15" s="1"/>
  <c r="A1064" i="15"/>
  <c r="B1064" i="15" s="1"/>
  <c r="A1065" i="15"/>
  <c r="B1065" i="15" s="1"/>
  <c r="A1066" i="15"/>
  <c r="B1066" i="15" s="1"/>
  <c r="A1067" i="15"/>
  <c r="B1067" i="15" s="1"/>
  <c r="A1068" i="15"/>
  <c r="B1068" i="15" s="1"/>
  <c r="A1069" i="15"/>
  <c r="B1069" i="15" s="1"/>
  <c r="A1070" i="15"/>
  <c r="B1070" i="15" s="1"/>
  <c r="A1071" i="15"/>
  <c r="B1071" i="15" s="1"/>
  <c r="A1072" i="15"/>
  <c r="B1072" i="15" s="1"/>
  <c r="A1073" i="15"/>
  <c r="B1073" i="15" s="1"/>
  <c r="A1074" i="15"/>
  <c r="B1074" i="15" s="1"/>
  <c r="A1075" i="15"/>
  <c r="B1075" i="15" s="1"/>
  <c r="A1076" i="15"/>
  <c r="B1076" i="15" s="1"/>
  <c r="A1077" i="15"/>
  <c r="B1077" i="15" s="1"/>
  <c r="A1078" i="15"/>
  <c r="B1078" i="15" s="1"/>
  <c r="A1079" i="15"/>
  <c r="B1079" i="15" s="1"/>
  <c r="A1080" i="15"/>
  <c r="B1080" i="15" s="1"/>
  <c r="A1081" i="15"/>
  <c r="B1081" i="15" s="1"/>
  <c r="A1082" i="15"/>
  <c r="B1082" i="15" s="1"/>
  <c r="A1083" i="15"/>
  <c r="B1083" i="15" s="1"/>
  <c r="A1084" i="15"/>
  <c r="B1084" i="15" s="1"/>
  <c r="A1085" i="15"/>
  <c r="B1085" i="15" s="1"/>
  <c r="A1086" i="15"/>
  <c r="B1086" i="15" s="1"/>
  <c r="A1087" i="15"/>
  <c r="B1087" i="15" s="1"/>
  <c r="A1088" i="15"/>
  <c r="B1088" i="15" s="1"/>
  <c r="A1089" i="15"/>
  <c r="B1089" i="15" s="1"/>
  <c r="A1090" i="15"/>
  <c r="B1090" i="15" s="1"/>
  <c r="A1091" i="15"/>
  <c r="B1091" i="15" s="1"/>
  <c r="W28" i="8" l="1"/>
  <c r="O28" i="8"/>
  <c r="I28" i="8"/>
  <c r="S53" i="8"/>
  <c r="U28" i="8"/>
  <c r="H28" i="8"/>
  <c r="S28" i="8"/>
  <c r="G28" i="8"/>
  <c r="H51" i="8"/>
  <c r="H53" i="8"/>
  <c r="J28" i="8"/>
  <c r="Q28" i="8"/>
  <c r="F28" i="8"/>
  <c r="S51" i="8"/>
  <c r="T51" i="8" s="1"/>
  <c r="D28" i="8"/>
  <c r="K28" i="8"/>
  <c r="K53" i="8"/>
  <c r="K51" i="8"/>
  <c r="J51" i="8"/>
  <c r="J53" i="8"/>
  <c r="W51" i="8"/>
  <c r="X51" i="8" s="1"/>
  <c r="W53" i="8"/>
  <c r="I51" i="8"/>
  <c r="I53" i="8"/>
  <c r="U51" i="8"/>
  <c r="V51" i="8" s="1"/>
  <c r="U53" i="8"/>
  <c r="G51" i="8"/>
  <c r="G53" i="8"/>
  <c r="F51" i="8"/>
  <c r="M51" i="8" s="1"/>
  <c r="F53" i="8"/>
  <c r="Q53" i="8"/>
  <c r="Q51" i="8"/>
  <c r="R51" i="8" s="1"/>
  <c r="E51" i="8"/>
  <c r="L51" i="8" s="1"/>
  <c r="E53" i="8"/>
  <c r="O53" i="8"/>
  <c r="O51" i="8"/>
  <c r="P51" i="8" s="1"/>
  <c r="D51" i="8"/>
  <c r="D53" i="8"/>
  <c r="BB11" i="27"/>
  <c r="A5" i="27"/>
  <c r="AZ12" i="27" s="1"/>
  <c r="A1" i="27"/>
  <c r="AK14" i="7"/>
  <c r="M28" i="8" l="1"/>
  <c r="L28" i="8"/>
  <c r="BD15" i="27"/>
  <c r="BD12" i="27" s="1" a="1"/>
  <c r="BD12" i="27" s="1"/>
  <c r="BD18" i="27"/>
  <c r="BD14" i="27" s="1" a="1"/>
  <c r="BD14" i="27" s="1"/>
  <c r="BD16" i="27"/>
  <c r="BD17" i="27"/>
  <c r="BD19" i="27"/>
  <c r="M53" i="8"/>
  <c r="L53" i="8"/>
  <c r="BB17" i="27"/>
  <c r="BB18" i="27"/>
  <c r="BB19" i="27"/>
  <c r="BB15" i="27"/>
  <c r="BB16" i="27"/>
  <c r="BC10" i="27"/>
  <c r="A11" i="27"/>
  <c r="A6" i="27"/>
  <c r="BA10" i="27" s="1"/>
  <c r="BA11" i="27"/>
  <c r="A1" i="7"/>
  <c r="BD13" i="27" l="1"/>
  <c r="BC15" i="27"/>
  <c r="BC16" i="27"/>
  <c r="BC17" i="27"/>
  <c r="BC18" i="27"/>
  <c r="BC19" i="27"/>
  <c r="BC11" i="27"/>
  <c r="A12" i="7"/>
  <c r="B9" i="7"/>
  <c r="A575" i="15"/>
  <c r="B575" i="15" s="1"/>
  <c r="Y53" i="8" s="1"/>
  <c r="A576" i="15"/>
  <c r="B576" i="15" s="1"/>
  <c r="A577" i="15"/>
  <c r="B577" i="15" s="1"/>
  <c r="AA28" i="8" l="1"/>
  <c r="AA53" i="8"/>
  <c r="AA51" i="8"/>
  <c r="AB51" i="8" s="1"/>
  <c r="Y51" i="8"/>
  <c r="Z51" i="8" s="1"/>
  <c r="Y28" i="8"/>
  <c r="AC28" i="8"/>
  <c r="AC53" i="8"/>
  <c r="AC51" i="8"/>
  <c r="BC14" i="27" a="1"/>
  <c r="BC14" i="27" s="1"/>
  <c r="BC13" i="27"/>
  <c r="BC12" i="27" a="1"/>
  <c r="BC12" i="27" s="1"/>
  <c r="A11" i="7"/>
  <c r="B11" i="7" s="1"/>
  <c r="A10" i="7"/>
  <c r="B12" i="7"/>
  <c r="A18" i="8"/>
  <c r="B18" i="8"/>
  <c r="A19" i="8"/>
  <c r="B19" i="8"/>
  <c r="A20" i="8"/>
  <c r="B20" i="8"/>
  <c r="A21" i="8"/>
  <c r="B21" i="8"/>
  <c r="A22" i="8"/>
  <c r="B22" i="8"/>
  <c r="A23" i="8"/>
  <c r="B23" i="8"/>
  <c r="A24" i="8"/>
  <c r="B24" i="8"/>
  <c r="A25" i="8"/>
  <c r="B25" i="8"/>
  <c r="A26" i="8"/>
  <c r="B26" i="8"/>
  <c r="A27" i="8"/>
  <c r="B27"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5" i="8"/>
  <c r="B45" i="8"/>
  <c r="A46" i="8"/>
  <c r="B46" i="8"/>
  <c r="A47" i="8"/>
  <c r="B47" i="8"/>
  <c r="A48" i="8"/>
  <c r="B48" i="8"/>
  <c r="A49" i="8"/>
  <c r="B49" i="8"/>
  <c r="A50" i="8"/>
  <c r="B50" i="8"/>
  <c r="A52" i="8"/>
  <c r="B52" i="8"/>
  <c r="A54" i="8"/>
  <c r="B54" i="8"/>
  <c r="A55" i="8"/>
  <c r="B55" i="8"/>
  <c r="A56" i="8"/>
  <c r="B56" i="8"/>
  <c r="A9" i="8"/>
  <c r="A10" i="8"/>
  <c r="A11" i="8"/>
  <c r="A12" i="8"/>
  <c r="A13" i="8"/>
  <c r="A14" i="8"/>
  <c r="A15" i="8"/>
  <c r="A16" i="8"/>
  <c r="A17" i="8"/>
  <c r="B9" i="8"/>
  <c r="B10" i="8"/>
  <c r="B11" i="8"/>
  <c r="B12" i="8"/>
  <c r="B13" i="8"/>
  <c r="B14" i="8"/>
  <c r="B15" i="8"/>
  <c r="B16" i="8"/>
  <c r="B17" i="8"/>
  <c r="AD51" i="8" l="1"/>
  <c r="AH51" i="8"/>
  <c r="AH53" i="8"/>
  <c r="AD53" i="8" s="1"/>
  <c r="AH28" i="8"/>
  <c r="AD28" i="8" s="1"/>
  <c r="B10" i="7"/>
  <c r="J12" i="8"/>
  <c r="AA12" i="8"/>
  <c r="K12" i="8"/>
  <c r="AC12" i="8"/>
  <c r="O12" i="8"/>
  <c r="E12" i="8"/>
  <c r="Q12" i="8"/>
  <c r="F12" i="8"/>
  <c r="S12" i="8"/>
  <c r="G12" i="8"/>
  <c r="U12" i="8"/>
  <c r="I12" i="8"/>
  <c r="Y12" i="8"/>
  <c r="D12" i="8"/>
  <c r="H12" i="8"/>
  <c r="W12" i="8"/>
  <c r="S48" i="8"/>
  <c r="F48" i="8"/>
  <c r="Q48" i="8"/>
  <c r="E48" i="8"/>
  <c r="O48" i="8"/>
  <c r="D48" i="8"/>
  <c r="AC48" i="8"/>
  <c r="K48" i="8"/>
  <c r="AA48" i="8"/>
  <c r="J48" i="8"/>
  <c r="Y48" i="8"/>
  <c r="I48" i="8"/>
  <c r="W48" i="8"/>
  <c r="U48" i="8"/>
  <c r="H48" i="8"/>
  <c r="G48" i="8"/>
  <c r="S44" i="8"/>
  <c r="F44" i="8"/>
  <c r="Q44" i="8"/>
  <c r="E44" i="8"/>
  <c r="O44" i="8"/>
  <c r="D44" i="8"/>
  <c r="AC44" i="8"/>
  <c r="K44" i="8"/>
  <c r="AA44" i="8"/>
  <c r="J44" i="8"/>
  <c r="Y44" i="8"/>
  <c r="I44" i="8"/>
  <c r="W44" i="8"/>
  <c r="U44" i="8"/>
  <c r="H44" i="8"/>
  <c r="G44" i="8"/>
  <c r="S40" i="8"/>
  <c r="F40" i="8"/>
  <c r="Q40" i="8"/>
  <c r="R40" i="8" s="1"/>
  <c r="E40" i="8"/>
  <c r="O40" i="8"/>
  <c r="D40" i="8"/>
  <c r="AC40" i="8"/>
  <c r="K40" i="8"/>
  <c r="AA40" i="8"/>
  <c r="J40" i="8"/>
  <c r="Y40" i="8"/>
  <c r="I40" i="8"/>
  <c r="W40" i="8"/>
  <c r="X40" i="8" s="1"/>
  <c r="U40" i="8"/>
  <c r="H40" i="8"/>
  <c r="G40" i="8"/>
  <c r="S36" i="8"/>
  <c r="F36" i="8"/>
  <c r="Q36" i="8"/>
  <c r="E36" i="8"/>
  <c r="O36" i="8"/>
  <c r="D36" i="8"/>
  <c r="AC36" i="8"/>
  <c r="K36" i="8"/>
  <c r="AA36" i="8"/>
  <c r="J36" i="8"/>
  <c r="Y36" i="8"/>
  <c r="I36" i="8"/>
  <c r="H36" i="8"/>
  <c r="W36" i="8"/>
  <c r="U36" i="8"/>
  <c r="G36" i="8"/>
  <c r="Q32" i="8"/>
  <c r="E32" i="8"/>
  <c r="O32" i="8"/>
  <c r="D32" i="8"/>
  <c r="AC32" i="8"/>
  <c r="K32" i="8"/>
  <c r="AA32" i="8"/>
  <c r="J32" i="8"/>
  <c r="Y32" i="8"/>
  <c r="I32" i="8"/>
  <c r="H32" i="8"/>
  <c r="G32" i="8"/>
  <c r="F32" i="8"/>
  <c r="U32" i="8"/>
  <c r="W32" i="8"/>
  <c r="S32" i="8"/>
  <c r="J27" i="8"/>
  <c r="K27" i="8"/>
  <c r="AC27" i="8"/>
  <c r="E27" i="8"/>
  <c r="Q27" i="8"/>
  <c r="F27" i="8"/>
  <c r="S27" i="8"/>
  <c r="H27" i="8"/>
  <c r="I27" i="8"/>
  <c r="O27" i="8"/>
  <c r="AA27" i="8"/>
  <c r="U27" i="8"/>
  <c r="D27" i="8"/>
  <c r="W27" i="8"/>
  <c r="X27" i="8" s="1"/>
  <c r="Y27" i="8"/>
  <c r="G27" i="8"/>
  <c r="J23" i="8"/>
  <c r="AA23" i="8"/>
  <c r="K23" i="8"/>
  <c r="AC23" i="8"/>
  <c r="D23" i="8"/>
  <c r="O23" i="8"/>
  <c r="E23" i="8"/>
  <c r="Q23" i="8"/>
  <c r="F23" i="8"/>
  <c r="S23" i="8"/>
  <c r="Y23" i="8"/>
  <c r="G23" i="8"/>
  <c r="H23" i="8"/>
  <c r="I23" i="8"/>
  <c r="U23" i="8"/>
  <c r="W23" i="8"/>
  <c r="Y19" i="8"/>
  <c r="I19" i="8"/>
  <c r="U19" i="8"/>
  <c r="F19" i="8"/>
  <c r="S19" i="8"/>
  <c r="E19" i="8"/>
  <c r="Q19" i="8"/>
  <c r="D19" i="8"/>
  <c r="H19" i="8"/>
  <c r="O19" i="8"/>
  <c r="AA19" i="8"/>
  <c r="K19" i="8"/>
  <c r="AC19" i="8"/>
  <c r="J19" i="8"/>
  <c r="W19" i="8"/>
  <c r="X19" i="8" s="1"/>
  <c r="G19" i="8"/>
  <c r="H10" i="8"/>
  <c r="W10" i="8"/>
  <c r="I10" i="8"/>
  <c r="Y10" i="8"/>
  <c r="J10" i="8"/>
  <c r="AA10" i="8"/>
  <c r="K10" i="8"/>
  <c r="AC10" i="8"/>
  <c r="O10" i="8"/>
  <c r="D10" i="8"/>
  <c r="E10" i="8"/>
  <c r="Q10" i="8"/>
  <c r="G10" i="8"/>
  <c r="U10" i="8"/>
  <c r="F10" i="8"/>
  <c r="S10" i="8"/>
  <c r="G18" i="8"/>
  <c r="U18" i="8"/>
  <c r="K18" i="8"/>
  <c r="D18" i="8"/>
  <c r="O18" i="8"/>
  <c r="Q18" i="8"/>
  <c r="E18" i="8"/>
  <c r="S18" i="8"/>
  <c r="F18" i="8"/>
  <c r="W18" i="8"/>
  <c r="H18" i="8"/>
  <c r="Y18" i="8"/>
  <c r="AA18" i="8"/>
  <c r="J18" i="8"/>
  <c r="AC18" i="8"/>
  <c r="I18" i="8"/>
  <c r="S47" i="8"/>
  <c r="F47" i="8"/>
  <c r="Q47" i="8"/>
  <c r="E47" i="8"/>
  <c r="O47" i="8"/>
  <c r="D47" i="8"/>
  <c r="AC47" i="8"/>
  <c r="K47" i="8"/>
  <c r="AA47" i="8"/>
  <c r="J47" i="8"/>
  <c r="Y47" i="8"/>
  <c r="I47" i="8"/>
  <c r="H47" i="8"/>
  <c r="W47" i="8"/>
  <c r="U47" i="8"/>
  <c r="G47" i="8"/>
  <c r="S35" i="8"/>
  <c r="F35" i="8"/>
  <c r="Q35" i="8"/>
  <c r="E35" i="8"/>
  <c r="O35" i="8"/>
  <c r="D35" i="8"/>
  <c r="AC35" i="8"/>
  <c r="K35" i="8"/>
  <c r="AA35" i="8"/>
  <c r="J35" i="8"/>
  <c r="Y35" i="8"/>
  <c r="I35" i="8"/>
  <c r="W35" i="8"/>
  <c r="U35" i="8"/>
  <c r="H35" i="8"/>
  <c r="G35" i="8"/>
  <c r="F16" i="8"/>
  <c r="S16" i="8"/>
  <c r="G16" i="8"/>
  <c r="U16" i="8"/>
  <c r="H16" i="8"/>
  <c r="W16" i="8"/>
  <c r="I16" i="8"/>
  <c r="Y16" i="8"/>
  <c r="D16" i="8"/>
  <c r="J16" i="8"/>
  <c r="AA16" i="8"/>
  <c r="K16" i="8"/>
  <c r="AC16" i="8"/>
  <c r="E16" i="8"/>
  <c r="Q16" i="8"/>
  <c r="O16" i="8"/>
  <c r="S39" i="8"/>
  <c r="F39" i="8"/>
  <c r="Q39" i="8"/>
  <c r="R39" i="8" s="1"/>
  <c r="E39" i="8"/>
  <c r="O39" i="8"/>
  <c r="D39" i="8"/>
  <c r="AC39" i="8"/>
  <c r="K39" i="8"/>
  <c r="AA39" i="8"/>
  <c r="J39" i="8"/>
  <c r="Y39" i="8"/>
  <c r="I39" i="8"/>
  <c r="H39" i="8"/>
  <c r="W39" i="8"/>
  <c r="U39" i="8"/>
  <c r="G39" i="8"/>
  <c r="J26" i="8"/>
  <c r="AA26" i="8"/>
  <c r="K26" i="8"/>
  <c r="AC26" i="8"/>
  <c r="E26" i="8"/>
  <c r="Q26" i="8"/>
  <c r="F26" i="8"/>
  <c r="S26" i="8"/>
  <c r="H26" i="8"/>
  <c r="I26" i="8"/>
  <c r="O26" i="8"/>
  <c r="U26" i="8"/>
  <c r="W26" i="8"/>
  <c r="X26" i="8" s="1"/>
  <c r="Y26" i="8"/>
  <c r="G26" i="8"/>
  <c r="D26" i="8"/>
  <c r="S56" i="8"/>
  <c r="F56" i="8"/>
  <c r="Q56" i="8"/>
  <c r="E56" i="8"/>
  <c r="O56" i="8"/>
  <c r="D56" i="8"/>
  <c r="AC56" i="8"/>
  <c r="K56" i="8"/>
  <c r="AA56" i="8"/>
  <c r="J56" i="8"/>
  <c r="Y56" i="8"/>
  <c r="I56" i="8"/>
  <c r="W56" i="8"/>
  <c r="X56" i="8" s="1"/>
  <c r="U56" i="8"/>
  <c r="H56" i="8"/>
  <c r="G56" i="8"/>
  <c r="S50" i="8"/>
  <c r="F50" i="8"/>
  <c r="Q50" i="8"/>
  <c r="E50" i="8"/>
  <c r="O50" i="8"/>
  <c r="D50" i="8"/>
  <c r="AC50" i="8"/>
  <c r="K50" i="8"/>
  <c r="AA50" i="8"/>
  <c r="J50" i="8"/>
  <c r="Y50" i="8"/>
  <c r="I50" i="8"/>
  <c r="W50" i="8"/>
  <c r="X50" i="8" s="1"/>
  <c r="U50" i="8"/>
  <c r="H50" i="8"/>
  <c r="G50" i="8"/>
  <c r="S46" i="8"/>
  <c r="F46" i="8"/>
  <c r="Q46" i="8"/>
  <c r="E46" i="8"/>
  <c r="O46" i="8"/>
  <c r="D46" i="8"/>
  <c r="AC46" i="8"/>
  <c r="K46" i="8"/>
  <c r="AA46" i="8"/>
  <c r="J46" i="8"/>
  <c r="Y46" i="8"/>
  <c r="I46" i="8"/>
  <c r="W46" i="8"/>
  <c r="U46" i="8"/>
  <c r="H46" i="8"/>
  <c r="G46" i="8"/>
  <c r="S42" i="8"/>
  <c r="F42" i="8"/>
  <c r="Q42" i="8"/>
  <c r="E42" i="8"/>
  <c r="O42" i="8"/>
  <c r="D42" i="8"/>
  <c r="AC42" i="8"/>
  <c r="K42" i="8"/>
  <c r="AA42" i="8"/>
  <c r="J42" i="8"/>
  <c r="Y42" i="8"/>
  <c r="I42" i="8"/>
  <c r="W42" i="8"/>
  <c r="U42" i="8"/>
  <c r="H42" i="8"/>
  <c r="G42" i="8"/>
  <c r="Q30" i="8"/>
  <c r="E30" i="8"/>
  <c r="O30" i="8"/>
  <c r="D30" i="8"/>
  <c r="AC30" i="8"/>
  <c r="K30" i="8"/>
  <c r="AA30" i="8"/>
  <c r="J30" i="8"/>
  <c r="Y30" i="8"/>
  <c r="I30" i="8"/>
  <c r="F30" i="8"/>
  <c r="W30" i="8"/>
  <c r="U30" i="8"/>
  <c r="S30" i="8"/>
  <c r="H30" i="8"/>
  <c r="G30" i="8"/>
  <c r="J25" i="8"/>
  <c r="AA25" i="8"/>
  <c r="K25" i="8"/>
  <c r="AC25" i="8"/>
  <c r="D25" i="8"/>
  <c r="E25" i="8"/>
  <c r="Q25" i="8"/>
  <c r="F25" i="8"/>
  <c r="S25" i="8"/>
  <c r="H25" i="8"/>
  <c r="I25" i="8"/>
  <c r="O25" i="8"/>
  <c r="U25" i="8"/>
  <c r="W25" i="8"/>
  <c r="Y25" i="8"/>
  <c r="G25" i="8"/>
  <c r="Y21" i="8"/>
  <c r="I21" i="8"/>
  <c r="K21" i="8"/>
  <c r="D21" i="8"/>
  <c r="AC21" i="8"/>
  <c r="J21" i="8"/>
  <c r="AA21" i="8"/>
  <c r="H21" i="8"/>
  <c r="W21" i="8"/>
  <c r="G21" i="8"/>
  <c r="U21" i="8"/>
  <c r="F21" i="8"/>
  <c r="S21" i="8"/>
  <c r="E21" i="8"/>
  <c r="Q21" i="8"/>
  <c r="O21" i="8"/>
  <c r="I11" i="8"/>
  <c r="Y11" i="8"/>
  <c r="J11" i="8"/>
  <c r="AA11" i="8"/>
  <c r="K11" i="8"/>
  <c r="AC11" i="8"/>
  <c r="O11" i="8"/>
  <c r="E11" i="8"/>
  <c r="Q11" i="8"/>
  <c r="F11" i="8"/>
  <c r="S11" i="8"/>
  <c r="H11" i="8"/>
  <c r="W11" i="8"/>
  <c r="G11" i="8"/>
  <c r="U11" i="8"/>
  <c r="D11" i="8"/>
  <c r="S34" i="8"/>
  <c r="F34" i="8"/>
  <c r="Q34" i="8"/>
  <c r="E34" i="8"/>
  <c r="O34" i="8"/>
  <c r="D34" i="8"/>
  <c r="AC34" i="8"/>
  <c r="K34" i="8"/>
  <c r="AA34" i="8"/>
  <c r="J34" i="8"/>
  <c r="Y34" i="8"/>
  <c r="I34" i="8"/>
  <c r="H34" i="8"/>
  <c r="W34" i="8"/>
  <c r="U34" i="8"/>
  <c r="G34" i="8"/>
  <c r="O14" i="8"/>
  <c r="E14" i="8"/>
  <c r="Q14" i="8"/>
  <c r="D14" i="8"/>
  <c r="F14" i="8"/>
  <c r="S14" i="8"/>
  <c r="G14" i="8"/>
  <c r="U14" i="8"/>
  <c r="H14" i="8"/>
  <c r="W14" i="8"/>
  <c r="I14" i="8"/>
  <c r="Y14" i="8"/>
  <c r="K14" i="8"/>
  <c r="AC14" i="8"/>
  <c r="J14" i="8"/>
  <c r="AA14" i="8"/>
  <c r="S54" i="8"/>
  <c r="F54" i="8"/>
  <c r="Q54" i="8"/>
  <c r="E54" i="8"/>
  <c r="O54" i="8"/>
  <c r="D54" i="8"/>
  <c r="AC54" i="8"/>
  <c r="K54" i="8"/>
  <c r="AA54" i="8"/>
  <c r="J54" i="8"/>
  <c r="Y54" i="8"/>
  <c r="I54" i="8"/>
  <c r="W54" i="8"/>
  <c r="U54" i="8"/>
  <c r="H54" i="8"/>
  <c r="G54" i="8"/>
  <c r="S52" i="8"/>
  <c r="F52" i="8"/>
  <c r="Q52" i="8"/>
  <c r="E52" i="8"/>
  <c r="O52" i="8"/>
  <c r="D52" i="8"/>
  <c r="AC52" i="8"/>
  <c r="K52" i="8"/>
  <c r="AA52" i="8"/>
  <c r="J52" i="8"/>
  <c r="Y52" i="8"/>
  <c r="I52" i="8"/>
  <c r="W52" i="8"/>
  <c r="H52" i="8"/>
  <c r="U52" i="8"/>
  <c r="G52" i="8"/>
  <c r="S43" i="8"/>
  <c r="F43" i="8"/>
  <c r="Q43" i="8"/>
  <c r="E43" i="8"/>
  <c r="O43" i="8"/>
  <c r="D43" i="8"/>
  <c r="AC43" i="8"/>
  <c r="K43" i="8"/>
  <c r="AA43" i="8"/>
  <c r="J43" i="8"/>
  <c r="Y43" i="8"/>
  <c r="I43" i="8"/>
  <c r="H43" i="8"/>
  <c r="W43" i="8"/>
  <c r="U43" i="8"/>
  <c r="G43" i="8"/>
  <c r="Q31" i="8"/>
  <c r="E31" i="8"/>
  <c r="O31" i="8"/>
  <c r="D31" i="8"/>
  <c r="AC31" i="8"/>
  <c r="K31" i="8"/>
  <c r="AA31" i="8"/>
  <c r="J31" i="8"/>
  <c r="Y31" i="8"/>
  <c r="I31" i="8"/>
  <c r="F31" i="8"/>
  <c r="W31" i="8"/>
  <c r="U31" i="8"/>
  <c r="S31" i="8"/>
  <c r="H31" i="8"/>
  <c r="G31" i="8"/>
  <c r="O22" i="8"/>
  <c r="D22" i="8"/>
  <c r="AA22" i="8"/>
  <c r="J22" i="8"/>
  <c r="Y22" i="8"/>
  <c r="I22" i="8"/>
  <c r="W22" i="8"/>
  <c r="E22" i="8"/>
  <c r="U22" i="8"/>
  <c r="G22" i="8"/>
  <c r="S22" i="8"/>
  <c r="Q22" i="8"/>
  <c r="K22" i="8"/>
  <c r="H22" i="8"/>
  <c r="AC22" i="8"/>
  <c r="F22" i="8"/>
  <c r="E15" i="8"/>
  <c r="Q15" i="8"/>
  <c r="F15" i="8"/>
  <c r="S15" i="8"/>
  <c r="G15" i="8"/>
  <c r="U15" i="8"/>
  <c r="D15" i="8"/>
  <c r="H15" i="8"/>
  <c r="W15" i="8"/>
  <c r="I15" i="8"/>
  <c r="Y15" i="8"/>
  <c r="J15" i="8"/>
  <c r="AA15" i="8"/>
  <c r="O15" i="8"/>
  <c r="K15" i="8"/>
  <c r="AC15" i="8"/>
  <c r="S38" i="8"/>
  <c r="F38" i="8"/>
  <c r="Q38" i="8"/>
  <c r="E38" i="8"/>
  <c r="O38" i="8"/>
  <c r="D38" i="8"/>
  <c r="AC38" i="8"/>
  <c r="K38" i="8"/>
  <c r="AA38" i="8"/>
  <c r="J38" i="8"/>
  <c r="Y38" i="8"/>
  <c r="I38" i="8"/>
  <c r="W38" i="8"/>
  <c r="U38" i="8"/>
  <c r="H38" i="8"/>
  <c r="G38" i="8"/>
  <c r="K13" i="8"/>
  <c r="AC13" i="8"/>
  <c r="D13" i="8"/>
  <c r="O13" i="8"/>
  <c r="E13" i="8"/>
  <c r="Q13" i="8"/>
  <c r="F13" i="8"/>
  <c r="S13" i="8"/>
  <c r="G13" i="8"/>
  <c r="U13" i="8"/>
  <c r="H13" i="8"/>
  <c r="W13" i="8"/>
  <c r="J13" i="8"/>
  <c r="AA13" i="8"/>
  <c r="Y13" i="8"/>
  <c r="I13" i="8"/>
  <c r="S55" i="8"/>
  <c r="F55" i="8"/>
  <c r="Q55" i="8"/>
  <c r="E55" i="8"/>
  <c r="O55" i="8"/>
  <c r="D55" i="8"/>
  <c r="AC55" i="8"/>
  <c r="K55" i="8"/>
  <c r="AA55" i="8"/>
  <c r="J55" i="8"/>
  <c r="Y55" i="8"/>
  <c r="I55" i="8"/>
  <c r="H55" i="8"/>
  <c r="W55" i="8"/>
  <c r="U55" i="8"/>
  <c r="G55" i="8"/>
  <c r="S49" i="8"/>
  <c r="F49" i="8"/>
  <c r="Q49" i="8"/>
  <c r="E49" i="8"/>
  <c r="O49" i="8"/>
  <c r="D49" i="8"/>
  <c r="AC49" i="8"/>
  <c r="K49" i="8"/>
  <c r="AA49" i="8"/>
  <c r="J49" i="8"/>
  <c r="Y49" i="8"/>
  <c r="I49" i="8"/>
  <c r="H49" i="8"/>
  <c r="W49" i="8"/>
  <c r="U49" i="8"/>
  <c r="G49" i="8"/>
  <c r="S45" i="8"/>
  <c r="F45" i="8"/>
  <c r="Q45" i="8"/>
  <c r="E45" i="8"/>
  <c r="O45" i="8"/>
  <c r="D45" i="8"/>
  <c r="AC45" i="8"/>
  <c r="K45" i="8"/>
  <c r="AA45" i="8"/>
  <c r="J45" i="8"/>
  <c r="Y45" i="8"/>
  <c r="I45" i="8"/>
  <c r="W45" i="8"/>
  <c r="U45" i="8"/>
  <c r="H45" i="8"/>
  <c r="G45" i="8"/>
  <c r="S41" i="8"/>
  <c r="F41" i="8"/>
  <c r="Q41" i="8"/>
  <c r="E41" i="8"/>
  <c r="O41" i="8"/>
  <c r="D41" i="8"/>
  <c r="AC41" i="8"/>
  <c r="K41" i="8"/>
  <c r="AA41" i="8"/>
  <c r="J41" i="8"/>
  <c r="Y41" i="8"/>
  <c r="I41" i="8"/>
  <c r="W41" i="8"/>
  <c r="X41" i="8" s="1"/>
  <c r="U41" i="8"/>
  <c r="G41" i="8"/>
  <c r="H41" i="8"/>
  <c r="Q37" i="8"/>
  <c r="E37" i="8"/>
  <c r="O37" i="8"/>
  <c r="D37" i="8"/>
  <c r="AC37" i="8"/>
  <c r="K37" i="8"/>
  <c r="AA37" i="8"/>
  <c r="J37" i="8"/>
  <c r="Y37" i="8"/>
  <c r="I37" i="8"/>
  <c r="U37" i="8"/>
  <c r="S37" i="8"/>
  <c r="H37" i="8"/>
  <c r="G37" i="8"/>
  <c r="F37" i="8"/>
  <c r="W37" i="8"/>
  <c r="X37" i="8" s="1"/>
  <c r="S33" i="8"/>
  <c r="Q33" i="8"/>
  <c r="E33" i="8"/>
  <c r="O33" i="8"/>
  <c r="D33" i="8"/>
  <c r="AC33" i="8"/>
  <c r="K33" i="8"/>
  <c r="AA33" i="8"/>
  <c r="J33" i="8"/>
  <c r="Y33" i="8"/>
  <c r="I33" i="8"/>
  <c r="W33" i="8"/>
  <c r="U33" i="8"/>
  <c r="H33" i="8"/>
  <c r="G33" i="8"/>
  <c r="F33" i="8"/>
  <c r="Q29" i="8"/>
  <c r="E29" i="8"/>
  <c r="O29" i="8"/>
  <c r="D29" i="8"/>
  <c r="AC29" i="8"/>
  <c r="K29" i="8"/>
  <c r="AA29" i="8"/>
  <c r="J29" i="8"/>
  <c r="Y29" i="8"/>
  <c r="I29" i="8"/>
  <c r="H29" i="8"/>
  <c r="G29" i="8"/>
  <c r="U29" i="8"/>
  <c r="F29" i="8"/>
  <c r="W29" i="8"/>
  <c r="S29" i="8"/>
  <c r="J24" i="8"/>
  <c r="AA24" i="8"/>
  <c r="K24" i="8"/>
  <c r="AC24" i="8"/>
  <c r="D24" i="8"/>
  <c r="O24" i="8"/>
  <c r="E24" i="8"/>
  <c r="Q24" i="8"/>
  <c r="F24" i="8"/>
  <c r="S24" i="8"/>
  <c r="G24" i="8"/>
  <c r="H24" i="8"/>
  <c r="I24" i="8"/>
  <c r="U24" i="8"/>
  <c r="Y24" i="8"/>
  <c r="W24" i="8"/>
  <c r="Y20" i="8"/>
  <c r="I20" i="8"/>
  <c r="AA20" i="8"/>
  <c r="H20" i="8"/>
  <c r="W20" i="8"/>
  <c r="G20" i="8"/>
  <c r="U20" i="8"/>
  <c r="F20" i="8"/>
  <c r="S20" i="8"/>
  <c r="E20" i="8"/>
  <c r="Q20" i="8"/>
  <c r="D20" i="8"/>
  <c r="K20" i="8"/>
  <c r="O20" i="8"/>
  <c r="AC20" i="8"/>
  <c r="J20" i="8"/>
  <c r="D70" i="8" l="1"/>
  <c r="Z28" i="8"/>
  <c r="X28" i="8"/>
  <c r="P28" i="8"/>
  <c r="T28" i="8"/>
  <c r="R28" i="8"/>
  <c r="V28" i="8"/>
  <c r="AB28" i="8"/>
  <c r="AB53" i="8"/>
  <c r="P53" i="8"/>
  <c r="R53" i="8"/>
  <c r="Z53" i="8"/>
  <c r="V53" i="8"/>
  <c r="T53" i="8"/>
  <c r="X53" i="8"/>
  <c r="AH38" i="8"/>
  <c r="Z38" i="8" s="1"/>
  <c r="AH54" i="8"/>
  <c r="R54" i="8" s="1"/>
  <c r="AH42" i="8"/>
  <c r="AB42" i="8" s="1"/>
  <c r="AH46" i="8"/>
  <c r="AD46" i="8" s="1"/>
  <c r="AH50" i="8"/>
  <c r="AD50" i="8" s="1"/>
  <c r="AH56" i="8"/>
  <c r="AH35" i="8"/>
  <c r="R35" i="8" s="1"/>
  <c r="AH41" i="8"/>
  <c r="AD41" i="8" s="1"/>
  <c r="AH55" i="8"/>
  <c r="AD55" i="8" s="1"/>
  <c r="AH43" i="8"/>
  <c r="Z43" i="8" s="1"/>
  <c r="AH52" i="8"/>
  <c r="AH34" i="8"/>
  <c r="V34" i="8" s="1"/>
  <c r="AH39" i="8"/>
  <c r="T39" i="8" s="1"/>
  <c r="AH47" i="8"/>
  <c r="AH36" i="8"/>
  <c r="Z36" i="8" s="1"/>
  <c r="AH40" i="8"/>
  <c r="V40" i="8" s="1"/>
  <c r="AH44" i="8"/>
  <c r="Z44" i="8" s="1"/>
  <c r="AH48" i="8"/>
  <c r="AB48" i="8" s="1"/>
  <c r="AH33" i="8"/>
  <c r="X33" i="8" s="1"/>
  <c r="AH45" i="8"/>
  <c r="AB45" i="8" s="1"/>
  <c r="AH29" i="8"/>
  <c r="AB29" i="8" s="1"/>
  <c r="AH37" i="8"/>
  <c r="V37" i="8" s="1"/>
  <c r="AH31" i="8"/>
  <c r="AB31" i="8" s="1"/>
  <c r="AH30" i="8"/>
  <c r="AB30" i="8" s="1"/>
  <c r="AH32" i="8"/>
  <c r="Z32" i="8" s="1"/>
  <c r="AH49" i="8"/>
  <c r="AB49" i="8" s="1"/>
  <c r="AH27" i="8"/>
  <c r="AB27" i="8" s="1"/>
  <c r="M39" i="8"/>
  <c r="L39" i="8"/>
  <c r="M38" i="8"/>
  <c r="L38" i="8"/>
  <c r="M40" i="8"/>
  <c r="L40" i="8"/>
  <c r="M37" i="8"/>
  <c r="M13" i="8"/>
  <c r="M10" i="8"/>
  <c r="M27" i="8"/>
  <c r="AH24" i="8"/>
  <c r="Z24" i="8" s="1"/>
  <c r="M21" i="8"/>
  <c r="AH25" i="8"/>
  <c r="P25" i="8" s="1"/>
  <c r="AH26" i="8"/>
  <c r="V26" i="8" s="1"/>
  <c r="M19" i="8"/>
  <c r="AH23" i="8"/>
  <c r="X23" i="8" s="1"/>
  <c r="AH12" i="8"/>
  <c r="R12" i="8" s="1"/>
  <c r="AD38" i="8"/>
  <c r="AD27" i="8"/>
  <c r="AH18" i="8"/>
  <c r="AD18" i="8" s="1"/>
  <c r="AD44" i="8"/>
  <c r="AH13" i="8"/>
  <c r="X13" i="8" s="1"/>
  <c r="AH20" i="8"/>
  <c r="AD20" i="8" s="1"/>
  <c r="AD56" i="8"/>
  <c r="AD47" i="8"/>
  <c r="AH15" i="8"/>
  <c r="T15" i="8" s="1"/>
  <c r="AH10" i="8"/>
  <c r="AD10" i="8" s="1"/>
  <c r="M26" i="8"/>
  <c r="AH14" i="8"/>
  <c r="Z14" i="8" s="1"/>
  <c r="AH11" i="8"/>
  <c r="R11" i="8" s="1"/>
  <c r="AH22" i="8"/>
  <c r="X22" i="8" s="1"/>
  <c r="AB52" i="8"/>
  <c r="AD39" i="8"/>
  <c r="AD37" i="8"/>
  <c r="AH21" i="8"/>
  <c r="T21" i="8" s="1"/>
  <c r="AH16" i="8"/>
  <c r="V16" i="8" s="1"/>
  <c r="AH19" i="8"/>
  <c r="AD19" i="8" s="1"/>
  <c r="M15" i="8"/>
  <c r="M31" i="8"/>
  <c r="M30" i="8"/>
  <c r="M41" i="8"/>
  <c r="M45" i="8"/>
  <c r="M49" i="8"/>
  <c r="M55" i="8"/>
  <c r="M43" i="8"/>
  <c r="M52" i="8"/>
  <c r="M54" i="8"/>
  <c r="M34" i="8"/>
  <c r="M11" i="8"/>
  <c r="M42" i="8"/>
  <c r="M46" i="8"/>
  <c r="M50" i="8"/>
  <c r="M56" i="8"/>
  <c r="M35" i="8"/>
  <c r="M47" i="8"/>
  <c r="M36" i="8"/>
  <c r="M44" i="8"/>
  <c r="M48" i="8"/>
  <c r="M24" i="8"/>
  <c r="M16" i="8"/>
  <c r="M18" i="8"/>
  <c r="M23" i="8"/>
  <c r="M20" i="8"/>
  <c r="M33" i="8"/>
  <c r="M22" i="8"/>
  <c r="L22" i="8"/>
  <c r="L11" i="8"/>
  <c r="M25" i="8"/>
  <c r="M12" i="8"/>
  <c r="M29" i="8"/>
  <c r="L12" i="8"/>
  <c r="M14" i="8"/>
  <c r="M32" i="8"/>
  <c r="L41" i="8"/>
  <c r="L45" i="8"/>
  <c r="L49" i="8"/>
  <c r="L55" i="8"/>
  <c r="L43" i="8"/>
  <c r="L52" i="8"/>
  <c r="L54" i="8"/>
  <c r="L34" i="8"/>
  <c r="L42" i="8"/>
  <c r="L46" i="8"/>
  <c r="L50" i="8"/>
  <c r="L56" i="8"/>
  <c r="L35" i="8"/>
  <c r="L47" i="8"/>
  <c r="L27" i="8"/>
  <c r="L36" i="8"/>
  <c r="L44" i="8"/>
  <c r="L48" i="8"/>
  <c r="E70" i="8"/>
  <c r="L10" i="8"/>
  <c r="L20" i="8"/>
  <c r="L29" i="8"/>
  <c r="L37" i="8"/>
  <c r="L31" i="8"/>
  <c r="L14" i="8"/>
  <c r="L30" i="8"/>
  <c r="L32" i="8"/>
  <c r="L33" i="8"/>
  <c r="L15" i="8"/>
  <c r="L24" i="8"/>
  <c r="L18" i="8"/>
  <c r="L23" i="8"/>
  <c r="L21" i="8"/>
  <c r="L25" i="8"/>
  <c r="L16" i="8"/>
  <c r="L19" i="8"/>
  <c r="L13" i="8"/>
  <c r="L26" i="8"/>
  <c r="I70" i="8"/>
  <c r="I71" i="8"/>
  <c r="S71" i="8"/>
  <c r="S70" i="8"/>
  <c r="AC70" i="8"/>
  <c r="AC71" i="8"/>
  <c r="E71" i="8"/>
  <c r="F70" i="8"/>
  <c r="K70" i="8"/>
  <c r="J71" i="8"/>
  <c r="Q71" i="8"/>
  <c r="U70" i="8"/>
  <c r="AA70" i="8"/>
  <c r="AA71" i="8"/>
  <c r="O71" i="8"/>
  <c r="G70" i="8"/>
  <c r="J70" i="8"/>
  <c r="K71" i="8"/>
  <c r="Y71" i="8"/>
  <c r="D71" i="8"/>
  <c r="Q70" i="8"/>
  <c r="Y70" i="8"/>
  <c r="H71" i="8"/>
  <c r="W71" i="8"/>
  <c r="U71" i="8"/>
  <c r="W70" i="8"/>
  <c r="F71" i="8"/>
  <c r="G71" i="8"/>
  <c r="O70" i="8"/>
  <c r="H70" i="8"/>
  <c r="C19" i="6"/>
  <c r="AB26" i="8" l="1"/>
  <c r="AD26" i="8"/>
  <c r="T23" i="8"/>
  <c r="AD32" i="8"/>
  <c r="Z54" i="8"/>
  <c r="AD24" i="8"/>
  <c r="AD36" i="8"/>
  <c r="AD48" i="8"/>
  <c r="R38" i="8"/>
  <c r="X38" i="8"/>
  <c r="AB39" i="8"/>
  <c r="AD34" i="8"/>
  <c r="AB38" i="8"/>
  <c r="X44" i="8"/>
  <c r="AD23" i="8"/>
  <c r="Z39" i="8"/>
  <c r="X39" i="8"/>
  <c r="P39" i="8"/>
  <c r="V39" i="8"/>
  <c r="P38" i="8"/>
  <c r="V38" i="8"/>
  <c r="T38" i="8"/>
  <c r="T40" i="8"/>
  <c r="AB40" i="8"/>
  <c r="Z40" i="8"/>
  <c r="AD40" i="8"/>
  <c r="P40" i="8"/>
  <c r="P36" i="8"/>
  <c r="P23" i="8"/>
  <c r="V47" i="8"/>
  <c r="P45" i="8"/>
  <c r="X55" i="8"/>
  <c r="P47" i="8"/>
  <c r="V15" i="8"/>
  <c r="Z12" i="8"/>
  <c r="P15" i="8"/>
  <c r="AB15" i="8"/>
  <c r="P12" i="8"/>
  <c r="T36" i="8"/>
  <c r="V36" i="8"/>
  <c r="T24" i="8"/>
  <c r="X36" i="8"/>
  <c r="P35" i="8"/>
  <c r="AD31" i="8"/>
  <c r="X47" i="8"/>
  <c r="AB36" i="8"/>
  <c r="V23" i="8"/>
  <c r="X54" i="8"/>
  <c r="X52" i="8"/>
  <c r="T50" i="8"/>
  <c r="AB46" i="8"/>
  <c r="X42" i="8"/>
  <c r="V45" i="8"/>
  <c r="T54" i="8"/>
  <c r="P46" i="8"/>
  <c r="P43" i="8"/>
  <c r="V33" i="8"/>
  <c r="V46" i="8"/>
  <c r="X43" i="8"/>
  <c r="T44" i="8"/>
  <c r="T25" i="8"/>
  <c r="R15" i="8"/>
  <c r="X31" i="8"/>
  <c r="P42" i="8"/>
  <c r="V42" i="8"/>
  <c r="X12" i="8"/>
  <c r="AB12" i="8"/>
  <c r="R50" i="8"/>
  <c r="V12" i="8"/>
  <c r="X35" i="8"/>
  <c r="P55" i="8"/>
  <c r="X49" i="8"/>
  <c r="AB35" i="8"/>
  <c r="V32" i="8"/>
  <c r="AB13" i="8"/>
  <c r="AB23" i="8"/>
  <c r="AD52" i="8"/>
  <c r="AB44" i="8"/>
  <c r="AB55" i="8"/>
  <c r="R33" i="8"/>
  <c r="Z23" i="8"/>
  <c r="R55" i="8"/>
  <c r="R23" i="8"/>
  <c r="Z30" i="8"/>
  <c r="AD42" i="8"/>
  <c r="P44" i="8"/>
  <c r="V44" i="8"/>
  <c r="AD15" i="8"/>
  <c r="AB47" i="8"/>
  <c r="R36" i="8"/>
  <c r="P52" i="8"/>
  <c r="T13" i="8"/>
  <c r="Z13" i="8"/>
  <c r="R34" i="8"/>
  <c r="AD12" i="8"/>
  <c r="V48" i="8"/>
  <c r="R27" i="8"/>
  <c r="P50" i="8"/>
  <c r="P54" i="8"/>
  <c r="V50" i="8"/>
  <c r="AB33" i="8"/>
  <c r="R16" i="8"/>
  <c r="T55" i="8"/>
  <c r="P27" i="8"/>
  <c r="T16" i="8"/>
  <c r="X32" i="8"/>
  <c r="Z35" i="8"/>
  <c r="R42" i="8"/>
  <c r="R49" i="8"/>
  <c r="P48" i="8"/>
  <c r="X46" i="8"/>
  <c r="Z16" i="8"/>
  <c r="AB50" i="8"/>
  <c r="P32" i="8"/>
  <c r="P26" i="8"/>
  <c r="P31" i="8"/>
  <c r="Z27" i="8"/>
  <c r="X48" i="8"/>
  <c r="P49" i="8"/>
  <c r="T30" i="8"/>
  <c r="V54" i="8"/>
  <c r="T32" i="8"/>
  <c r="P16" i="8"/>
  <c r="T47" i="8"/>
  <c r="T46" i="8"/>
  <c r="T34" i="8"/>
  <c r="AD54" i="8"/>
  <c r="AD35" i="8"/>
  <c r="T26" i="8"/>
  <c r="AD16" i="8"/>
  <c r="V35" i="8"/>
  <c r="T27" i="8"/>
  <c r="T35" i="8"/>
  <c r="R30" i="8"/>
  <c r="AB54" i="8"/>
  <c r="V49" i="8"/>
  <c r="V55" i="8"/>
  <c r="Z50" i="8"/>
  <c r="Z15" i="8"/>
  <c r="R26" i="8"/>
  <c r="R46" i="8"/>
  <c r="AB32" i="8"/>
  <c r="Z26" i="8"/>
  <c r="X15" i="8"/>
  <c r="Z33" i="8"/>
  <c r="R44" i="8"/>
  <c r="Z46" i="8"/>
  <c r="Z55" i="8"/>
  <c r="AD49" i="8"/>
  <c r="Z37" i="8"/>
  <c r="P18" i="8"/>
  <c r="X11" i="8"/>
  <c r="AD29" i="8"/>
  <c r="AD22" i="8"/>
  <c r="X16" i="8"/>
  <c r="X25" i="8"/>
  <c r="AD11" i="8"/>
  <c r="T31" i="8"/>
  <c r="V41" i="8"/>
  <c r="T10" i="8"/>
  <c r="P21" i="8"/>
  <c r="V14" i="8"/>
  <c r="R24" i="8"/>
  <c r="V20" i="8"/>
  <c r="R32" i="8"/>
  <c r="X21" i="8"/>
  <c r="AB34" i="8"/>
  <c r="R31" i="8"/>
  <c r="T49" i="8"/>
  <c r="T33" i="8"/>
  <c r="V11" i="8"/>
  <c r="R48" i="8"/>
  <c r="Z42" i="8"/>
  <c r="Z34" i="8"/>
  <c r="AB22" i="8"/>
  <c r="Z49" i="8"/>
  <c r="AB20" i="8"/>
  <c r="P24" i="8"/>
  <c r="R21" i="8"/>
  <c r="V27" i="8"/>
  <c r="R22" i="8"/>
  <c r="T29" i="8"/>
  <c r="AB18" i="8"/>
  <c r="AD30" i="8"/>
  <c r="V29" i="8"/>
  <c r="T18" i="8"/>
  <c r="AB14" i="8"/>
  <c r="X24" i="8"/>
  <c r="AB21" i="8"/>
  <c r="T12" i="8"/>
  <c r="P14" i="8"/>
  <c r="Z31" i="8"/>
  <c r="R29" i="8"/>
  <c r="X10" i="8"/>
  <c r="AB25" i="8"/>
  <c r="V24" i="8"/>
  <c r="Z48" i="8"/>
  <c r="R47" i="8"/>
  <c r="R56" i="8"/>
  <c r="P30" i="8"/>
  <c r="R14" i="8"/>
  <c r="T22" i="8"/>
  <c r="R45" i="8"/>
  <c r="R20" i="8"/>
  <c r="P11" i="8"/>
  <c r="X29" i="8"/>
  <c r="R19" i="8"/>
  <c r="P29" i="8"/>
  <c r="P56" i="8"/>
  <c r="V30" i="8"/>
  <c r="P34" i="8"/>
  <c r="V31" i="8"/>
  <c r="X45" i="8"/>
  <c r="X20" i="8"/>
  <c r="AD45" i="8"/>
  <c r="X34" i="8"/>
  <c r="AD33" i="8"/>
  <c r="T48" i="8"/>
  <c r="Z19" i="8"/>
  <c r="T42" i="8"/>
  <c r="P22" i="8"/>
  <c r="T45" i="8"/>
  <c r="Z29" i="8"/>
  <c r="Z25" i="8"/>
  <c r="V18" i="8"/>
  <c r="AD13" i="8"/>
  <c r="Z47" i="8"/>
  <c r="Z56" i="8"/>
  <c r="V21" i="8"/>
  <c r="Z45" i="8"/>
  <c r="P13" i="8"/>
  <c r="Z21" i="8"/>
  <c r="AB43" i="8"/>
  <c r="V25" i="8"/>
  <c r="Z22" i="8"/>
  <c r="P41" i="8"/>
  <c r="AB10" i="8"/>
  <c r="V56" i="8"/>
  <c r="T14" i="8"/>
  <c r="R13" i="8"/>
  <c r="P20" i="8"/>
  <c r="R25" i="8"/>
  <c r="V52" i="8"/>
  <c r="V22" i="8"/>
  <c r="Z20" i="8"/>
  <c r="V43" i="8"/>
  <c r="P19" i="8"/>
  <c r="X18" i="8"/>
  <c r="V13" i="8"/>
  <c r="V19" i="8"/>
  <c r="R52" i="8"/>
  <c r="R41" i="8"/>
  <c r="Z10" i="8"/>
  <c r="X30" i="8"/>
  <c r="V10" i="8"/>
  <c r="T56" i="8"/>
  <c r="T52" i="8"/>
  <c r="T41" i="8"/>
  <c r="T20" i="8"/>
  <c r="Z11" i="8"/>
  <c r="AB19" i="8"/>
  <c r="Z52" i="8"/>
  <c r="Z41" i="8"/>
  <c r="R10" i="8"/>
  <c r="AD25" i="8"/>
  <c r="AB11" i="8"/>
  <c r="T37" i="8"/>
  <c r="T19" i="8"/>
  <c r="AD21" i="8"/>
  <c r="R18" i="8"/>
  <c r="AD14" i="8"/>
  <c r="P10" i="8"/>
  <c r="AB56" i="8"/>
  <c r="AB41" i="8"/>
  <c r="AB37" i="8"/>
  <c r="T11" i="8"/>
  <c r="R43" i="8"/>
  <c r="P37" i="8"/>
  <c r="Z18" i="8"/>
  <c r="P33" i="8"/>
  <c r="AD43" i="8"/>
  <c r="T43" i="8"/>
  <c r="R37" i="8"/>
  <c r="X14" i="8"/>
  <c r="AB24" i="8"/>
  <c r="AB16" i="8"/>
  <c r="C36" i="6"/>
  <c r="C15" i="6" l="1"/>
  <c r="C17" i="6" l="1"/>
  <c r="C16" i="6"/>
  <c r="C21" i="6" l="1"/>
  <c r="C50" i="6" l="1"/>
  <c r="C49" i="6"/>
  <c r="C48" i="6"/>
  <c r="C46" i="6"/>
  <c r="C44" i="6"/>
  <c r="C43" i="6"/>
  <c r="C42" i="6"/>
  <c r="C41" i="6"/>
  <c r="C40" i="6"/>
  <c r="C39" i="6"/>
  <c r="C38" i="6"/>
  <c r="C37" i="6"/>
  <c r="C35" i="6"/>
  <c r="C34" i="6"/>
  <c r="C33" i="6"/>
  <c r="C32" i="6"/>
  <c r="C31" i="6"/>
  <c r="C30" i="6"/>
  <c r="C29" i="6"/>
  <c r="C28" i="6"/>
  <c r="C27" i="6"/>
  <c r="C26" i="6"/>
  <c r="C25" i="6"/>
  <c r="C24" i="6"/>
  <c r="C23" i="6"/>
  <c r="C20" i="6"/>
  <c r="C18" i="6"/>
  <c r="C14" i="6"/>
  <c r="C13" i="6"/>
  <c r="C12" i="6"/>
  <c r="B8" i="8" l="1"/>
  <c r="A8" i="8"/>
  <c r="H8" i="8" l="1"/>
  <c r="H69" i="8" s="1"/>
  <c r="H72" i="8" s="1"/>
  <c r="H3" i="8" s="1"/>
  <c r="W8" i="8"/>
  <c r="I8" i="8"/>
  <c r="I69" i="8" s="1"/>
  <c r="I72" i="8" s="1"/>
  <c r="I3" i="8" s="1"/>
  <c r="Y8" i="8"/>
  <c r="J8" i="8"/>
  <c r="J69" i="8" s="1"/>
  <c r="J72" i="8" s="1"/>
  <c r="J3" i="8" s="1"/>
  <c r="AA8" i="8"/>
  <c r="K8" i="8"/>
  <c r="K69" i="8" s="1"/>
  <c r="K72" i="8" s="1"/>
  <c r="K3" i="8" s="1"/>
  <c r="AC8" i="8"/>
  <c r="O8" i="8"/>
  <c r="D8" i="8"/>
  <c r="D69" i="8" s="1"/>
  <c r="D72" i="8" s="1"/>
  <c r="D3" i="8" s="1"/>
  <c r="E8" i="8"/>
  <c r="Q8" i="8"/>
  <c r="G8" i="8"/>
  <c r="G69" i="8" s="1"/>
  <c r="G72" i="8" s="1"/>
  <c r="G3" i="8" s="1"/>
  <c r="U8" i="8"/>
  <c r="F8" i="8"/>
  <c r="S8" i="8"/>
  <c r="S69" i="8" l="1"/>
  <c r="S72" i="8" s="1"/>
  <c r="S3" i="8" s="1"/>
  <c r="AC69" i="8"/>
  <c r="AC72" i="8" s="1"/>
  <c r="AC3" i="8" s="1"/>
  <c r="AH8" i="8"/>
  <c r="T8" i="8" s="1"/>
  <c r="U69" i="8"/>
  <c r="U72" i="8" s="1"/>
  <c r="U3" i="8" s="1"/>
  <c r="AA69" i="8"/>
  <c r="AA72" i="8" s="1"/>
  <c r="AA3" i="8" s="1"/>
  <c r="Q69" i="8"/>
  <c r="Q72" i="8" s="1"/>
  <c r="Q3" i="8" s="1"/>
  <c r="Y69" i="8"/>
  <c r="Y72" i="8" s="1"/>
  <c r="Y3" i="8" s="1"/>
  <c r="W69" i="8"/>
  <c r="W72" i="8" s="1"/>
  <c r="W3" i="8" s="1"/>
  <c r="F69" i="8"/>
  <c r="F72" i="8" s="1"/>
  <c r="F3" i="8" s="1"/>
  <c r="M8" i="8"/>
  <c r="O69" i="8"/>
  <c r="O72" i="8" s="1"/>
  <c r="O3" i="8" s="1"/>
  <c r="E69" i="8"/>
  <c r="E72" i="8" s="1"/>
  <c r="E3" i="8" s="1"/>
  <c r="L8" i="8"/>
  <c r="X8" i="8" l="1"/>
  <c r="P8" i="8"/>
  <c r="V8" i="8"/>
  <c r="Z8" i="8"/>
  <c r="AB8" i="8"/>
  <c r="AD8" i="8"/>
  <c r="R8" i="8"/>
  <c r="BB12" i="27" a="1"/>
  <c r="BB12" i="27" s="1"/>
  <c r="BB13" i="27"/>
  <c r="BB14" i="27" a="1"/>
  <c r="BB14" i="27" s="1"/>
  <c r="A5" i="7" l="1"/>
  <c r="B5" i="7" s="1"/>
  <c r="Q9" i="7" l="1"/>
  <c r="AC9" i="7"/>
  <c r="AC12" i="7"/>
  <c r="O10" i="7"/>
  <c r="AA12" i="7"/>
  <c r="D11" i="7"/>
  <c r="H11" i="7"/>
  <c r="W12" i="7"/>
  <c r="Y12" i="7"/>
  <c r="O9" i="7"/>
  <c r="F11" i="7"/>
  <c r="U12" i="7"/>
  <c r="G12" i="7"/>
  <c r="W11" i="7"/>
  <c r="H12" i="7"/>
  <c r="J11" i="7"/>
  <c r="E10" i="7"/>
  <c r="O11" i="7"/>
  <c r="K9" i="7"/>
  <c r="S12" i="7"/>
  <c r="K12" i="7"/>
  <c r="AC10" i="7"/>
  <c r="E9" i="7"/>
  <c r="S11" i="7"/>
  <c r="AA10" i="7"/>
  <c r="Y10" i="7"/>
  <c r="K11" i="7"/>
  <c r="J12" i="7"/>
  <c r="I9" i="7"/>
  <c r="S9" i="7"/>
  <c r="Y9" i="7"/>
  <c r="F12" i="7"/>
  <c r="F9" i="7"/>
  <c r="E11" i="7"/>
  <c r="G9" i="7"/>
  <c r="U9" i="7"/>
  <c r="H10" i="7"/>
  <c r="Q11" i="7"/>
  <c r="S10" i="7"/>
  <c r="U10" i="7"/>
  <c r="O12" i="7"/>
  <c r="J10" i="7"/>
  <c r="G10" i="7"/>
  <c r="D9" i="7"/>
  <c r="Q12" i="7"/>
  <c r="D10" i="7"/>
  <c r="U11" i="7"/>
  <c r="Y11" i="7"/>
  <c r="I11" i="7"/>
  <c r="AC11" i="7"/>
  <c r="I10" i="7"/>
  <c r="W9" i="7"/>
  <c r="AA9" i="7"/>
  <c r="K10" i="7"/>
  <c r="E12" i="7"/>
  <c r="Q10" i="7"/>
  <c r="G11" i="7"/>
  <c r="AA11" i="7"/>
  <c r="D12" i="7"/>
  <c r="W10" i="7"/>
  <c r="I12" i="7"/>
  <c r="H9" i="7"/>
  <c r="J9" i="7"/>
  <c r="F10" i="7"/>
  <c r="L9" i="7" l="1"/>
  <c r="M9" i="7"/>
  <c r="AK10" i="7"/>
  <c r="AB10" i="7" s="1"/>
  <c r="AK12" i="7"/>
  <c r="AK11" i="7"/>
  <c r="AK9" i="7"/>
  <c r="Z9" i="7" s="1"/>
  <c r="M10" i="7"/>
  <c r="L10" i="7"/>
  <c r="AK13" i="7" l="1"/>
  <c r="X9" i="7"/>
  <c r="R9" i="7"/>
  <c r="T10" i="7"/>
  <c r="AD9" i="7"/>
  <c r="V10" i="7"/>
  <c r="V9" i="7"/>
  <c r="AB9" i="7"/>
  <c r="Z10" i="7"/>
  <c r="X10" i="7"/>
  <c r="T9" i="7"/>
  <c r="AD10" i="7"/>
  <c r="P10" i="7"/>
  <c r="R10" i="7"/>
  <c r="P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Hepworth, Neil</author>
  </authors>
  <commentList>
    <comment ref="F12" authorId="0" shapeId="0" xr:uid="{43720ADE-3EF9-440A-A45F-55B5AE8D1C18}">
      <text>
        <r>
          <rPr>
            <sz val="9"/>
            <color indexed="81"/>
            <rFont val="Tahoma"/>
            <family val="2"/>
          </rPr>
          <t>Used to be called Herts Urgent Care</t>
        </r>
      </text>
    </comment>
    <comment ref="H12" authorId="0" shapeId="0" xr:uid="{793E4940-36D0-49C4-9A66-CE7BBCEDBF54}">
      <text>
        <r>
          <rPr>
            <sz val="9"/>
            <color indexed="81"/>
            <rFont val="Tahoma"/>
            <family val="2"/>
          </rPr>
          <t>Used to be called Herts Urgent Care</t>
        </r>
      </text>
    </comment>
    <comment ref="F13" authorId="0" shapeId="0" xr:uid="{82678B7F-FD30-40D8-8D7E-CCE0BC3E5083}">
      <text>
        <r>
          <rPr>
            <sz val="9"/>
            <color indexed="81"/>
            <rFont val="Tahoma"/>
            <family val="2"/>
          </rPr>
          <t>Used to be called Herts Urgent Care</t>
        </r>
      </text>
    </comment>
    <comment ref="H13" authorId="0" shapeId="0" xr:uid="{99FBE8F5-54CC-46B7-A8E9-BAD241E1E33D}">
      <text>
        <r>
          <rPr>
            <sz val="9"/>
            <color indexed="81"/>
            <rFont val="Tahoma"/>
            <family val="2"/>
          </rPr>
          <t>Used to be called Herts Urgent Care</t>
        </r>
      </text>
    </comment>
    <comment ref="F14" authorId="0" shapeId="0" xr:uid="{D3731EF2-D6B8-42EB-ABA7-B69041DDEAA9}">
      <text>
        <r>
          <rPr>
            <sz val="9"/>
            <color indexed="81"/>
            <rFont val="Tahoma"/>
            <family val="2"/>
          </rPr>
          <t>Used to be called Herts Urgent Care</t>
        </r>
      </text>
    </comment>
    <comment ref="H14" authorId="0" shapeId="0" xr:uid="{C9011BEA-DFFC-472B-BE34-94E5C813F996}">
      <text>
        <r>
          <rPr>
            <sz val="9"/>
            <color indexed="81"/>
            <rFont val="Tahoma"/>
            <family val="2"/>
          </rPr>
          <t>Used to be called Herts Urgent Care</t>
        </r>
      </text>
    </comment>
    <comment ref="F15" authorId="0" shapeId="0" xr:uid="{C213A691-B29F-4CA6-9AA2-038213011DA7}">
      <text>
        <r>
          <rPr>
            <sz val="9"/>
            <color indexed="81"/>
            <rFont val="Tahoma"/>
            <family val="2"/>
          </rPr>
          <t>Used to be called Derbyshire Health United</t>
        </r>
        <r>
          <rPr>
            <sz val="9"/>
            <color indexed="81"/>
            <rFont val="Tahoma"/>
            <family val="2"/>
          </rPr>
          <t xml:space="preserve">
</t>
        </r>
      </text>
    </comment>
    <comment ref="H15" authorId="0" shapeId="0" xr:uid="{AA17327E-E479-4195-A169-49D56C4F7021}">
      <text>
        <r>
          <rPr>
            <sz val="9"/>
            <color indexed="81"/>
            <rFont val="Tahoma"/>
            <family val="2"/>
          </rPr>
          <t>Used to be called Derbyshire Health United</t>
        </r>
        <r>
          <rPr>
            <sz val="9"/>
            <color indexed="81"/>
            <rFont val="Tahoma"/>
            <family val="2"/>
          </rPr>
          <t xml:space="preserve">
</t>
        </r>
      </text>
    </comment>
    <comment ref="F16" authorId="0" shapeId="0" xr:uid="{113D2579-036B-4C62-86F1-3A3071A70AEA}">
      <text>
        <r>
          <rPr>
            <sz val="9"/>
            <color indexed="81"/>
            <rFont val="Tahoma"/>
            <family val="2"/>
          </rPr>
          <t>Used to be called Derbyshire Health United</t>
        </r>
        <r>
          <rPr>
            <sz val="9"/>
            <color indexed="81"/>
            <rFont val="Tahoma"/>
            <family val="2"/>
          </rPr>
          <t xml:space="preserve">
</t>
        </r>
      </text>
    </comment>
    <comment ref="H16" authorId="0" shapeId="0" xr:uid="{C509EF03-7E54-44FB-9766-B6924A55D473}">
      <text>
        <r>
          <rPr>
            <sz val="9"/>
            <color indexed="81"/>
            <rFont val="Tahoma"/>
            <family val="2"/>
          </rPr>
          <t>Used to be called Derbyshire Health United</t>
        </r>
        <r>
          <rPr>
            <sz val="9"/>
            <color indexed="81"/>
            <rFont val="Tahoma"/>
            <family val="2"/>
          </rPr>
          <t xml:space="preserve">
</t>
        </r>
      </text>
    </comment>
    <comment ref="F17" authorId="0" shapeId="0" xr:uid="{EBFB544E-A1F1-4EC2-87C1-0090C243BCAF}">
      <text>
        <r>
          <rPr>
            <sz val="9"/>
            <color indexed="81"/>
            <rFont val="Tahoma"/>
            <family val="2"/>
          </rPr>
          <t>Used to be called Herts Urgent Care</t>
        </r>
      </text>
    </comment>
    <comment ref="H17" authorId="0" shapeId="0" xr:uid="{0830BFCE-6926-4AEE-8012-8E608084D067}">
      <text>
        <r>
          <rPr>
            <sz val="9"/>
            <color indexed="81"/>
            <rFont val="Tahoma"/>
            <family val="2"/>
          </rPr>
          <t>Used to be called Herts Urgent Care</t>
        </r>
      </text>
    </comment>
    <comment ref="F47" authorId="0" shapeId="0" xr:uid="{999D17DD-CAAB-4E10-AB8A-8527B4760686}">
      <text>
        <r>
          <rPr>
            <sz val="9"/>
            <color indexed="81"/>
            <rFont val="Tahoma"/>
            <family val="2"/>
          </rPr>
          <t>Used to be called Herts Urgent Care</t>
        </r>
      </text>
    </comment>
    <comment ref="H47" authorId="0" shapeId="0" xr:uid="{9C60E870-204E-4EEC-8806-EF83D8373285}">
      <text>
        <r>
          <rPr>
            <sz val="9"/>
            <color indexed="81"/>
            <rFont val="Tahoma"/>
            <family val="2"/>
          </rPr>
          <t>Used to be called Herts Urgent Care</t>
        </r>
      </text>
    </comment>
    <comment ref="G51" authorId="0" shapeId="0" xr:uid="{9B90930C-BB76-494A-B65C-7F659A40C80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0" shapeId="0" xr:uid="{83F33E80-D2C4-4F83-A7BB-F3B1BA7DD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0" shapeId="0" xr:uid="{F1C4AE58-98DB-45A5-9C66-C17F6F398BB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CB01C663-D1D7-4430-819A-31A95C1F48C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190D9C5D-CAAE-4680-9BB5-DD3C5D7686D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503F3F63-23E2-420B-8C4C-33D959A198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E6FA458F-010B-4585-9E09-2E2843C2EEDC}">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09BBD166-ED0D-4B15-A4E3-C29CE310C26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D1F50148-7C96-40F0-8FBF-99B9AF50106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505CBD35-B129-4A94-994F-737907C296D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C059A68E-575D-4F28-B85F-62ECB4B56B1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B60B255E-B8FD-4226-822E-4A9EFE47A7D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2D095AE9-6AD0-4431-A6F5-20FC75B8808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39D3947D-F752-42B1-8318-0BACD052777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E0A3C926-1F3B-4F78-B3D1-63275C1FD5C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1EA8366F-458A-469F-BC08-46B711D438D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7362546A-3A54-4B78-A76C-15FB333A6B0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4AA4B788-D12A-4D37-A7E5-E0FFCB424D44}">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825A9D85-652B-4354-8AB1-A1A78A485DC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976AECAB-E22D-4CB0-AD86-68B404382E1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5FB6E243-E4BE-4944-84C5-D44978F29D4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54B9BA13-6418-4AEA-910F-BD8B340E919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1E3BA13F-5147-49CC-908C-9FD567C7EF4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2AEFE32B-C326-4A00-A093-E90272AFD24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B71B8C44-F0FB-4D74-A0EA-1E4ECE0A2B2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DCD87E7B-FB25-4AAF-AB74-E487BC33B7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AA0416BA-3FA5-40B9-BE06-8B2A6B9155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F96683CA-D484-46A5-B4E5-1D901937D6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8A77E5CE-3962-4D5D-B6F0-C04D520B8184}">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4CF5BC0F-F2A8-4AA5-AA8F-285DD4C18F2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6" authorId="0" shapeId="0" xr:uid="{4FB6F849-BF4B-4926-AAD4-CC7D4F1423E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6" authorId="0" shapeId="0" xr:uid="{DDF2882F-D70D-413A-8CEF-577D67155B2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H67" authorId="0" shapeId="0" xr:uid="{563FEC11-AF0B-4AB4-AEBA-6565B684E290}">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67" authorId="0" shapeId="0" xr:uid="{3537C8CC-E07A-4DBF-8264-C6E2F09283B9}">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68" authorId="0" shapeId="0" xr:uid="{FD5C12D7-B511-4FDB-A89B-7540FE0684A6}">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68" authorId="0" shapeId="0" xr:uid="{C19E6414-94C0-4728-A559-34EDC646004F}">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69" authorId="0" shapeId="0" xr:uid="{1BF82097-D472-4AC3-B45F-9A2FB1C22FE4}">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69" authorId="0" shapeId="0" xr:uid="{1454608B-6F16-4892-B56F-69FC51F2C02A}">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70" authorId="0" shapeId="0" xr:uid="{22D935D3-2A1F-4513-8D88-D6917EC1DE4D}">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70" authorId="0" shapeId="0" xr:uid="{EC2A1777-E56C-425F-AB0C-D5916EFD4608}">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71" authorId="0" shapeId="0" xr:uid="{580022DD-C6B7-4228-ABFA-7FB5590D74BB}">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71" authorId="0" shapeId="0" xr:uid="{C43E20D0-29D3-411C-B66E-E941647DAA86}">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F76" authorId="0" shapeId="0" xr:uid="{BDACFEB8-EFE1-4E19-AF4B-59021865BC91}">
      <text>
        <r>
          <rPr>
            <sz val="9"/>
            <color indexed="81"/>
            <rFont val="Tahoma"/>
            <family val="2"/>
          </rPr>
          <t xml:space="preserve">A collaboration between London Ambulance Service
London Central &amp; West Unscheduled Care Collaborative
Practice Plus Group
</t>
        </r>
      </text>
    </comment>
    <comment ref="F77" authorId="0" shapeId="0" xr:uid="{1EDC95DE-6507-498D-B40D-2D54C7B6D52E}">
      <text>
        <r>
          <rPr>
            <sz val="9"/>
            <color indexed="81"/>
            <rFont val="Tahoma"/>
            <family val="2"/>
          </rPr>
          <t>Used to be called Derbyshire Health United</t>
        </r>
        <r>
          <rPr>
            <sz val="9"/>
            <color indexed="81"/>
            <rFont val="Tahoma"/>
            <family val="2"/>
          </rPr>
          <t xml:space="preserve">
</t>
        </r>
      </text>
    </comment>
    <comment ref="I78" authorId="0" shapeId="0" xr:uid="{9A8D88FE-F7E9-4512-B883-8B274F887E3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0" shapeId="0" xr:uid="{F2D4E158-C894-4520-AEFE-C5D0B759D37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72D5F15D-46B9-49E3-BD79-E13CD0026BF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F609EC15-03D0-4DDC-9C30-582D77CC0C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BD9E5F92-788C-4661-BA96-8F153D742A1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A8C0503F-DAB9-420A-AF7F-FD6C0EC9E1C9}">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81B4E19A-308E-4D3D-BA8C-D8F9FA20F1F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E5A5A641-107C-47C9-81A8-8B362DBCB549}">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BCB5A2E5-1B20-44FC-ABD7-F3805BC72F7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E74EC3F8-D85D-4A18-A1BA-446717E05E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157E4960-7DD7-4682-835B-5F60927181C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19952850-D5F2-4C89-BFD8-EBAC8A51A58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F2BDC885-1167-4734-8F49-C0DB1DDB195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922AF3C4-1E3B-46E1-AA2A-ED7090C3AA1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2FF8CA1F-A1FB-4162-A5F2-8F414B8E33D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ECA9E90F-CE81-4FED-9703-8E9F3B9A636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3CAFA6F3-AFCA-4398-AB70-A76FD71452D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09A30CFA-8ED2-4C2D-A1C6-5A8BBF2CB40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FC239A3B-55E4-463D-94B3-EF20703566E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A0A35E45-63E3-4FBE-AFDB-8DB32F160CE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2737A48F-88D0-493C-ABE8-8A32FFA49649}">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9" authorId="0" shapeId="0" xr:uid="{1DC307C4-31C4-495C-8830-37847478B97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0" authorId="0" shapeId="0" xr:uid="{185EDA9D-394E-4A50-A000-1C6BE986C7B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1" authorId="0" shapeId="0" xr:uid="{E26056D5-CF1C-496E-9B3F-14481EC2538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2" authorId="0" shapeId="0" xr:uid="{246A0B23-5957-4854-99A4-6068B6EBDB6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3" authorId="0" shapeId="0" xr:uid="{71889F06-0DB7-4231-AADD-9E9DC949BC1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4" authorId="0" shapeId="0" xr:uid="{514BDE52-A194-4C48-B875-DA64C65277F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5" authorId="0" shapeId="0" xr:uid="{D35CAC84-6EA5-43D5-8D81-E2730E23AD4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F106" authorId="0" shapeId="0" xr:uid="{375D336E-741B-4E89-B250-9B7BFD94AE74}">
      <text>
        <r>
          <rPr>
            <sz val="9"/>
            <color indexed="81"/>
            <rFont val="Tahoma"/>
            <family val="2"/>
          </rPr>
          <t>Used to be called Derbyshire Health United</t>
        </r>
        <r>
          <rPr>
            <sz val="9"/>
            <color indexed="81"/>
            <rFont val="Tahoma"/>
            <family val="2"/>
          </rPr>
          <t xml:space="preserve">
</t>
        </r>
      </text>
    </comment>
    <comment ref="H106" authorId="0" shapeId="0" xr:uid="{106CFEDD-86C0-4A3F-A146-5AE444ECC413}">
      <text>
        <r>
          <rPr>
            <sz val="9"/>
            <color indexed="81"/>
            <rFont val="Tahoma"/>
            <family val="2"/>
          </rPr>
          <t>Used to be called Derbyshire Health United</t>
        </r>
        <r>
          <rPr>
            <sz val="9"/>
            <color indexed="81"/>
            <rFont val="Tahoma"/>
            <family val="2"/>
          </rPr>
          <t xml:space="preserve">
</t>
        </r>
      </text>
    </comment>
    <comment ref="F107" authorId="0" shapeId="0" xr:uid="{2647C2FE-6E16-48D8-9973-392CF927D90D}">
      <text>
        <r>
          <rPr>
            <sz val="9"/>
            <color indexed="81"/>
            <rFont val="Tahoma"/>
            <family val="2"/>
          </rPr>
          <t>Used to be called Derbyshire Health United</t>
        </r>
        <r>
          <rPr>
            <sz val="9"/>
            <color indexed="81"/>
            <rFont val="Tahoma"/>
            <family val="2"/>
          </rPr>
          <t xml:space="preserve">
</t>
        </r>
      </text>
    </comment>
    <comment ref="H107" authorId="0" shapeId="0" xr:uid="{9BFBC546-B0B6-4290-925A-BDBACC62050F}">
      <text>
        <r>
          <rPr>
            <sz val="9"/>
            <color indexed="81"/>
            <rFont val="Tahoma"/>
            <family val="2"/>
          </rPr>
          <t>Used to be called Derbyshire Health United</t>
        </r>
        <r>
          <rPr>
            <sz val="9"/>
            <color indexed="81"/>
            <rFont val="Tahoma"/>
            <family val="2"/>
          </rPr>
          <t xml:space="preserve">
</t>
        </r>
      </text>
    </comment>
    <comment ref="F108" authorId="0" shapeId="0" xr:uid="{7C972653-4EB7-479B-8159-0EEA285481B2}">
      <text>
        <r>
          <rPr>
            <sz val="9"/>
            <color indexed="81"/>
            <rFont val="Tahoma"/>
            <family val="2"/>
          </rPr>
          <t>Used to be called Derbyshire Health United</t>
        </r>
        <r>
          <rPr>
            <sz val="9"/>
            <color indexed="81"/>
            <rFont val="Tahoma"/>
            <family val="2"/>
          </rPr>
          <t xml:space="preserve">
</t>
        </r>
      </text>
    </comment>
    <comment ref="H108" authorId="0" shapeId="0" xr:uid="{0626CF50-2976-43AF-A418-29F717775130}">
      <text>
        <r>
          <rPr>
            <sz val="9"/>
            <color indexed="81"/>
            <rFont val="Tahoma"/>
            <family val="2"/>
          </rPr>
          <t>Used to be called Derbyshire Health United</t>
        </r>
        <r>
          <rPr>
            <sz val="9"/>
            <color indexed="81"/>
            <rFont val="Tahoma"/>
            <family val="2"/>
          </rPr>
          <t xml:space="preserve">
</t>
        </r>
      </text>
    </comment>
    <comment ref="F109" authorId="0" shapeId="0" xr:uid="{512913D6-B606-4D16-BF64-6A37D99EF6CB}">
      <text>
        <r>
          <rPr>
            <sz val="9"/>
            <color indexed="81"/>
            <rFont val="Tahoma"/>
            <family val="2"/>
          </rPr>
          <t>Used to be called Derbyshire Health United</t>
        </r>
        <r>
          <rPr>
            <sz val="9"/>
            <color indexed="81"/>
            <rFont val="Tahoma"/>
            <family val="2"/>
          </rPr>
          <t xml:space="preserve">
</t>
        </r>
      </text>
    </comment>
    <comment ref="H109" authorId="0" shapeId="0" xr:uid="{9F7721F9-BCEF-4754-8EAE-D739E9723315}">
      <text>
        <r>
          <rPr>
            <sz val="9"/>
            <color indexed="81"/>
            <rFont val="Tahoma"/>
            <family val="2"/>
          </rPr>
          <t>Used to be called Derbyshire Health United</t>
        </r>
        <r>
          <rPr>
            <sz val="9"/>
            <color indexed="81"/>
            <rFont val="Tahoma"/>
            <family val="2"/>
          </rPr>
          <t xml:space="preserve">
</t>
        </r>
      </text>
    </comment>
    <comment ref="F110" authorId="0" shapeId="0" xr:uid="{27F9173A-5268-4CC5-82D4-3C699399B500}">
      <text>
        <r>
          <rPr>
            <sz val="9"/>
            <color indexed="81"/>
            <rFont val="Tahoma"/>
            <family val="2"/>
          </rPr>
          <t>Used to be called Derbyshire Health United</t>
        </r>
        <r>
          <rPr>
            <sz val="9"/>
            <color indexed="81"/>
            <rFont val="Tahoma"/>
            <family val="2"/>
          </rPr>
          <t xml:space="preserve">
</t>
        </r>
      </text>
    </comment>
    <comment ref="H110" authorId="0" shapeId="0" xr:uid="{71FF3AB8-06D8-4BD4-B46D-ABD720858005}">
      <text>
        <r>
          <rPr>
            <sz val="9"/>
            <color indexed="81"/>
            <rFont val="Tahoma"/>
            <family val="2"/>
          </rPr>
          <t>Used to be called Derbyshire Health United</t>
        </r>
        <r>
          <rPr>
            <sz val="9"/>
            <color indexed="81"/>
            <rFont val="Tahoma"/>
            <family val="2"/>
          </rPr>
          <t xml:space="preserve">
</t>
        </r>
      </text>
    </comment>
    <comment ref="F111" authorId="0" shapeId="0" xr:uid="{366A8110-22C8-496E-A584-8F49173860F0}">
      <text>
        <r>
          <rPr>
            <sz val="9"/>
            <color indexed="81"/>
            <rFont val="Tahoma"/>
            <family val="2"/>
          </rPr>
          <t>Used to be called Derbyshire Health United</t>
        </r>
        <r>
          <rPr>
            <sz val="9"/>
            <color indexed="81"/>
            <rFont val="Tahoma"/>
            <family val="2"/>
          </rPr>
          <t xml:space="preserve">
</t>
        </r>
      </text>
    </comment>
    <comment ref="H111" authorId="0" shapeId="0" xr:uid="{CA3CA8E0-73AB-4A73-8F96-2738F718EE22}">
      <text>
        <r>
          <rPr>
            <sz val="9"/>
            <color indexed="81"/>
            <rFont val="Tahoma"/>
            <family val="2"/>
          </rPr>
          <t>Used to be called Derbyshire Health United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10" authorId="0" shapeId="0" xr:uid="{9A469660-EA87-4F2C-BF61-AFF33D05A79D}">
      <text>
        <r>
          <rPr>
            <b/>
            <sz val="9"/>
            <color indexed="81"/>
            <rFont val="Tahoma"/>
            <family val="2"/>
          </rPr>
          <t>Note:</t>
        </r>
        <r>
          <rPr>
            <sz val="9"/>
            <color indexed="81"/>
            <rFont val="Tahoma"/>
            <family val="2"/>
          </rPr>
          <t xml:space="preserve">
Previously called Vocare.  Vocare operate under the umbrella of Totally Healthcare</t>
        </r>
      </text>
    </comment>
    <comment ref="F10" authorId="0" shapeId="0" xr:uid="{8F435664-6F40-4EF8-935A-0905B9B9A983}">
      <text>
        <r>
          <rPr>
            <b/>
            <sz val="9"/>
            <color indexed="81"/>
            <rFont val="Tahoma"/>
            <family val="2"/>
          </rPr>
          <t>Note:</t>
        </r>
        <r>
          <rPr>
            <sz val="9"/>
            <color indexed="81"/>
            <rFont val="Tahoma"/>
            <family val="2"/>
          </rPr>
          <t xml:space="preserve">
Previously called Vocare.  Vocare operate under the umbrella of Totally Healthcare</t>
        </r>
      </text>
    </comment>
    <comment ref="G10" authorId="0" shapeId="0" xr:uid="{6ACC1D0B-3DC6-406A-97A2-DF2D9F52B6DF}">
      <text>
        <r>
          <rPr>
            <b/>
            <sz val="9"/>
            <color indexed="81"/>
            <rFont val="Tahoma"/>
            <family val="2"/>
          </rPr>
          <t>Note:</t>
        </r>
        <r>
          <rPr>
            <sz val="9"/>
            <color indexed="81"/>
            <rFont val="Tahoma"/>
            <family val="2"/>
          </rPr>
          <t xml:space="preserve">
Previously called Vocare.  Vocare operate under the umbrella of Totally Healthcare</t>
        </r>
      </text>
    </comment>
    <comment ref="E11" authorId="0" shapeId="0" xr:uid="{7B4FEB9C-DA52-49C6-9BEC-3C93F46362E6}">
      <text>
        <r>
          <rPr>
            <b/>
            <sz val="9"/>
            <color indexed="81"/>
            <rFont val="Tahoma"/>
            <family val="2"/>
          </rPr>
          <t>Note:</t>
        </r>
        <r>
          <rPr>
            <sz val="9"/>
            <color indexed="81"/>
            <rFont val="Tahoma"/>
            <family val="2"/>
          </rPr>
          <t xml:space="preserve">
Previously called Vocare.  Vocare operate under the umbrella of Totally Healthcare</t>
        </r>
      </text>
    </comment>
    <comment ref="F11" authorId="0" shapeId="0" xr:uid="{56FFEE02-B262-4720-B922-9CD0A5859028}">
      <text>
        <r>
          <rPr>
            <b/>
            <sz val="9"/>
            <color indexed="81"/>
            <rFont val="Tahoma"/>
            <family val="2"/>
          </rPr>
          <t>Note:</t>
        </r>
        <r>
          <rPr>
            <sz val="9"/>
            <color indexed="81"/>
            <rFont val="Tahoma"/>
            <family val="2"/>
          </rPr>
          <t xml:space="preserve">
Previously called Vocare.  Vocare operate under the umbrella of Totally Healthcare</t>
        </r>
      </text>
    </comment>
    <comment ref="G11" authorId="0" shapeId="0" xr:uid="{0255DA89-5B01-4A72-9055-951B9FD158F3}">
      <text>
        <r>
          <rPr>
            <b/>
            <sz val="9"/>
            <color indexed="81"/>
            <rFont val="Tahoma"/>
            <family val="2"/>
          </rPr>
          <t>Note:</t>
        </r>
        <r>
          <rPr>
            <sz val="9"/>
            <color indexed="81"/>
            <rFont val="Tahoma"/>
            <family val="2"/>
          </rPr>
          <t xml:space="preserve">
Previously called Vocare.  Vocare operate under the umbrella of Totally Healthcare</t>
        </r>
      </text>
    </comment>
    <comment ref="E27" authorId="0" shapeId="0" xr:uid="{CB5B1983-C8FC-4690-8A2A-1CC99DF60811}">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<sst xmlns="http://schemas.openxmlformats.org/spreadsheetml/2006/main" count="11811" uniqueCount="616">
  <si>
    <t>Y63</t>
  </si>
  <si>
    <t>RX6</t>
  </si>
  <si>
    <t>111AA1</t>
  </si>
  <si>
    <t>Y60</t>
  </si>
  <si>
    <t>NNJ</t>
  </si>
  <si>
    <t>Y59</t>
  </si>
  <si>
    <t>R1F</t>
  </si>
  <si>
    <t>111AA6</t>
  </si>
  <si>
    <t>Y56</t>
  </si>
  <si>
    <t>NKB</t>
  </si>
  <si>
    <t>NTP</t>
  </si>
  <si>
    <t>Y61</t>
  </si>
  <si>
    <t>Y00415</t>
  </si>
  <si>
    <t>111AB2</t>
  </si>
  <si>
    <t>111AC5</t>
  </si>
  <si>
    <t>111AC6</t>
  </si>
  <si>
    <t>111AC7</t>
  </si>
  <si>
    <t>111AD5</t>
  </si>
  <si>
    <t>Y58</t>
  </si>
  <si>
    <t>NLO</t>
  </si>
  <si>
    <t>111AF1</t>
  </si>
  <si>
    <t>NVE</t>
  </si>
  <si>
    <t>111AG8</t>
  </si>
  <si>
    <t>RYE</t>
  </si>
  <si>
    <t>111AG9</t>
  </si>
  <si>
    <t>111AH4</t>
  </si>
  <si>
    <t>RRU</t>
  </si>
  <si>
    <t>111AH5</t>
  </si>
  <si>
    <t>111AH7</t>
  </si>
  <si>
    <t>NQW</t>
  </si>
  <si>
    <t>111AH8</t>
  </si>
  <si>
    <t>111AH9</t>
  </si>
  <si>
    <t>RYD</t>
  </si>
  <si>
    <t>111AI2</t>
  </si>
  <si>
    <t>111AI3</t>
  </si>
  <si>
    <t>RDY</t>
  </si>
  <si>
    <t>111AI4</t>
  </si>
  <si>
    <t>111AI6</t>
  </si>
  <si>
    <t>RYA</t>
  </si>
  <si>
    <t>111AI9</t>
  </si>
  <si>
    <t>111AD7</t>
  </si>
  <si>
    <t>111AF4</t>
  </si>
  <si>
    <t>111AG5</t>
  </si>
  <si>
    <t>111AG7</t>
  </si>
  <si>
    <t>111AH2</t>
  </si>
  <si>
    <t>Y62</t>
  </si>
  <si>
    <t>111AJ1</t>
  </si>
  <si>
    <t>Sources</t>
  </si>
  <si>
    <t>Produced by:</t>
  </si>
  <si>
    <t>Publication date:</t>
  </si>
  <si>
    <t>BrisDoc</t>
  </si>
  <si>
    <t>111AI5</t>
  </si>
  <si>
    <t>South West</t>
  </si>
  <si>
    <t>Practice Plus Group</t>
  </si>
  <si>
    <t>PPG</t>
  </si>
  <si>
    <t>Gloucestershire</t>
  </si>
  <si>
    <t>North East Essex &amp; Suffolk</t>
  </si>
  <si>
    <t>East of England</t>
  </si>
  <si>
    <t>London</t>
  </si>
  <si>
    <t>Surrey Heartlands</t>
  </si>
  <si>
    <t>South East</t>
  </si>
  <si>
    <t>Somerset (Devon Doctors)</t>
  </si>
  <si>
    <t>Devon (Devon Doctors)</t>
  </si>
  <si>
    <t>DHC</t>
  </si>
  <si>
    <t>Dorset (DHC)</t>
  </si>
  <si>
    <t>DHU</t>
  </si>
  <si>
    <t>Midlands</t>
  </si>
  <si>
    <t>Northamptonshire</t>
  </si>
  <si>
    <t>Milton Keynes</t>
  </si>
  <si>
    <t>HUC</t>
  </si>
  <si>
    <t>Hertfordshire</t>
  </si>
  <si>
    <t>Cambridgeshire and Peterborough</t>
  </si>
  <si>
    <t>Luton and Bedfordshire</t>
  </si>
  <si>
    <t>West Essex (HUC)</t>
  </si>
  <si>
    <t>IC24</t>
  </si>
  <si>
    <t>Norfolk including Great Yarmouth and Waveney</t>
  </si>
  <si>
    <t>Isle of Wight NHS Trust</t>
  </si>
  <si>
    <t>IOW</t>
  </si>
  <si>
    <t>Isle of Wight</t>
  </si>
  <si>
    <t>LAS</t>
  </si>
  <si>
    <t>South East London</t>
  </si>
  <si>
    <t>North East London</t>
  </si>
  <si>
    <t>North West London</t>
  </si>
  <si>
    <t>LCW</t>
  </si>
  <si>
    <t>North Central London</t>
  </si>
  <si>
    <t>NEAS</t>
  </si>
  <si>
    <t>North East</t>
  </si>
  <si>
    <t>NECS</t>
  </si>
  <si>
    <t>111AI7</t>
  </si>
  <si>
    <t>Yorkshire and Humber (NECS)</t>
  </si>
  <si>
    <t>North West</t>
  </si>
  <si>
    <t>SCAS</t>
  </si>
  <si>
    <t>Thames Valley</t>
  </si>
  <si>
    <t>Hampshire and Surrey Heath</t>
  </si>
  <si>
    <t>SECAmb</t>
  </si>
  <si>
    <t>Vocare</t>
  </si>
  <si>
    <t>Cornwall</t>
  </si>
  <si>
    <t>Staffordshire</t>
  </si>
  <si>
    <t>South West London</t>
  </si>
  <si>
    <t>West Midlands Ambulance Service</t>
  </si>
  <si>
    <t>WMAS</t>
  </si>
  <si>
    <t>Region</t>
  </si>
  <si>
    <t>00L</t>
  </si>
  <si>
    <t>North East and Yorkshire</t>
  </si>
  <si>
    <t>North East Ambulance Service</t>
  </si>
  <si>
    <t>00N</t>
  </si>
  <si>
    <t>00P</t>
  </si>
  <si>
    <t>13T</t>
  </si>
  <si>
    <t>16C</t>
  </si>
  <si>
    <t>84H</t>
  </si>
  <si>
    <t>99C</t>
  </si>
  <si>
    <t>71E</t>
  </si>
  <si>
    <t>52R</t>
  </si>
  <si>
    <t>15M</t>
  </si>
  <si>
    <t>06K</t>
  </si>
  <si>
    <t>06N</t>
  </si>
  <si>
    <t>06H</t>
  </si>
  <si>
    <t>78H</t>
  </si>
  <si>
    <t>03W</t>
  </si>
  <si>
    <t>04C</t>
  </si>
  <si>
    <t>04V</t>
  </si>
  <si>
    <t>93C</t>
  </si>
  <si>
    <t>London Central &amp; West Unscheduled Care Collaborative</t>
  </si>
  <si>
    <t>72Q</t>
  </si>
  <si>
    <t>London Ambulance Service</t>
  </si>
  <si>
    <t>11N</t>
  </si>
  <si>
    <t>04Y</t>
  </si>
  <si>
    <t>05D</t>
  </si>
  <si>
    <t>05G</t>
  </si>
  <si>
    <t>05Q</t>
  </si>
  <si>
    <t>05V</t>
  </si>
  <si>
    <t>05W</t>
  </si>
  <si>
    <t>00Q</t>
  </si>
  <si>
    <t>00R</t>
  </si>
  <si>
    <t>00T</t>
  </si>
  <si>
    <t>00V</t>
  </si>
  <si>
    <t>00X</t>
  </si>
  <si>
    <t>00Y</t>
  </si>
  <si>
    <t>01A</t>
  </si>
  <si>
    <t>01D</t>
  </si>
  <si>
    <t>01E</t>
  </si>
  <si>
    <t>01F</t>
  </si>
  <si>
    <t>01G</t>
  </si>
  <si>
    <t>01H</t>
  </si>
  <si>
    <t>01J</t>
  </si>
  <si>
    <t>01T</t>
  </si>
  <si>
    <t>01V</t>
  </si>
  <si>
    <t>01W</t>
  </si>
  <si>
    <t>01X</t>
  </si>
  <si>
    <t>01Y</t>
  </si>
  <si>
    <t>02A</t>
  </si>
  <si>
    <t>02E</t>
  </si>
  <si>
    <t>02G</t>
  </si>
  <si>
    <t>02H</t>
  </si>
  <si>
    <t>02M</t>
  </si>
  <si>
    <t>12F</t>
  </si>
  <si>
    <t>14L</t>
  </si>
  <si>
    <t>27D</t>
  </si>
  <si>
    <t>99A</t>
  </si>
  <si>
    <t>36L</t>
  </si>
  <si>
    <t>26A</t>
  </si>
  <si>
    <t>Integrated Care 24</t>
  </si>
  <si>
    <t>10Q</t>
  </si>
  <si>
    <t>South Central Ambulance Service</t>
  </si>
  <si>
    <t>14Y</t>
  </si>
  <si>
    <t>15A</t>
  </si>
  <si>
    <t>92G</t>
  </si>
  <si>
    <t>Medvivo</t>
  </si>
  <si>
    <t>11M</t>
  </si>
  <si>
    <t>06Q</t>
  </si>
  <si>
    <t>Mid and South Essex</t>
  </si>
  <si>
    <t>07G</t>
  </si>
  <si>
    <t>99E</t>
  </si>
  <si>
    <t>99F</t>
  </si>
  <si>
    <t>99G</t>
  </si>
  <si>
    <t>06L</t>
  </si>
  <si>
    <t>North East Essex and Suffolk</t>
  </si>
  <si>
    <t>06T</t>
  </si>
  <si>
    <t>07K</t>
  </si>
  <si>
    <t>11X</t>
  </si>
  <si>
    <t>Devon Doctors</t>
  </si>
  <si>
    <t>10R</t>
  </si>
  <si>
    <t>92A</t>
  </si>
  <si>
    <t>07H</t>
  </si>
  <si>
    <t>11J</t>
  </si>
  <si>
    <t>Dorset HeathCare</t>
  </si>
  <si>
    <t>15C</t>
  </si>
  <si>
    <t>Bristol, North Somerset &amp; South Gloucestershire</t>
  </si>
  <si>
    <t>15N</t>
  </si>
  <si>
    <t>02P</t>
  </si>
  <si>
    <t>02Q</t>
  </si>
  <si>
    <t>02T</t>
  </si>
  <si>
    <t>02X</t>
  </si>
  <si>
    <t>02Y</t>
  </si>
  <si>
    <t>03F</t>
  </si>
  <si>
    <t>03H</t>
  </si>
  <si>
    <t>03K</t>
  </si>
  <si>
    <t>03L</t>
  </si>
  <si>
    <t>03N</t>
  </si>
  <si>
    <t>03Q</t>
  </si>
  <si>
    <t>03R</t>
  </si>
  <si>
    <t>15F</t>
  </si>
  <si>
    <t>36J</t>
  </si>
  <si>
    <t>42D</t>
  </si>
  <si>
    <t>15E</t>
  </si>
  <si>
    <t>18C</t>
  </si>
  <si>
    <t>09D</t>
  </si>
  <si>
    <t>Kent, Medway &amp; Sussex</t>
  </si>
  <si>
    <t>South East Coast Ambulance Service</t>
  </si>
  <si>
    <t>91Q</t>
  </si>
  <si>
    <t>97R</t>
  </si>
  <si>
    <t>70F</t>
  </si>
  <si>
    <t>Validation 1</t>
  </si>
  <si>
    <t>*</t>
  </si>
  <si>
    <t>England</t>
  </si>
  <si>
    <t>National</t>
  </si>
  <si>
    <t>-----------</t>
  </si>
  <si>
    <t>Area</t>
  </si>
  <si>
    <t>Select</t>
  </si>
  <si>
    <t>RegionCode</t>
  </si>
  <si>
    <t>Value</t>
  </si>
  <si>
    <t>ContractCode</t>
  </si>
  <si>
    <t>ItemNumber</t>
  </si>
  <si>
    <t>111AJ3</t>
  </si>
  <si>
    <t>North West including Blackpool (ML CSU)</t>
  </si>
  <si>
    <t>111AJ2</t>
  </si>
  <si>
    <t>BaNES, Swindon &amp; Wiltshire (Medvivo)</t>
  </si>
  <si>
    <t>DDOC</t>
  </si>
  <si>
    <t>D9Y0V</t>
  </si>
  <si>
    <t>M1J4Y</t>
  </si>
  <si>
    <t>D4U1Y</t>
  </si>
  <si>
    <t>A3A8R</t>
  </si>
  <si>
    <t>Yorkshire Ambulance Service</t>
  </si>
  <si>
    <t>X2C4Y</t>
  </si>
  <si>
    <t>B2M3M</t>
  </si>
  <si>
    <t>D2P2L</t>
  </si>
  <si>
    <t>M2L0M</t>
  </si>
  <si>
    <t>W2U3Z</t>
  </si>
  <si>
    <t>Mid &amp; Lancs CSU</t>
  </si>
  <si>
    <t>NHS Midlands and Lancashire CSU</t>
  </si>
  <si>
    <t>NHS IUC / 111 Contract Area code</t>
  </si>
  <si>
    <t>NHS IUC / 111 Contract Area Name</t>
  </si>
  <si>
    <t>NHS 111 Telephony Service Provider Name</t>
  </si>
  <si>
    <t>NHS 111
Service Provider Name abbreviation</t>
  </si>
  <si>
    <t>IUC ADC Lead Data Supplier</t>
  </si>
  <si>
    <t>IUC ADC Lead Data Supplier Abbereviation</t>
  </si>
  <si>
    <t>QHM</t>
  </si>
  <si>
    <t>QRL</t>
  </si>
  <si>
    <t>QM7</t>
  </si>
  <si>
    <t>QUE</t>
  </si>
  <si>
    <t>QPM</t>
  </si>
  <si>
    <t>QHG</t>
  </si>
  <si>
    <t>QMJ</t>
  </si>
  <si>
    <t>QKK</t>
  </si>
  <si>
    <t>QT6</t>
  </si>
  <si>
    <t>QNC</t>
  </si>
  <si>
    <t>QWE</t>
  </si>
  <si>
    <t>QMM</t>
  </si>
  <si>
    <t>QU9</t>
  </si>
  <si>
    <t>QNQ</t>
  </si>
  <si>
    <t>QR1</t>
  </si>
  <si>
    <t>QH8</t>
  </si>
  <si>
    <t>QMF</t>
  </si>
  <si>
    <t>QJG</t>
  </si>
  <si>
    <t>QSL</t>
  </si>
  <si>
    <t>QXU</t>
  </si>
  <si>
    <t>QVV</t>
  </si>
  <si>
    <t>QUY</t>
  </si>
  <si>
    <t>QJK</t>
  </si>
  <si>
    <t>YAS</t>
  </si>
  <si>
    <t>NHS North Of England Commissioning Support Unit</t>
  </si>
  <si>
    <t>QF7</t>
  </si>
  <si>
    <t>QWO</t>
  </si>
  <si>
    <t>QOQ</t>
  </si>
  <si>
    <t>QHL</t>
  </si>
  <si>
    <t>QUA</t>
  </si>
  <si>
    <t>QWU</t>
  </si>
  <si>
    <t>QGH</t>
  </si>
  <si>
    <t>QOC</t>
  </si>
  <si>
    <t>QNX</t>
  </si>
  <si>
    <t>QKS</t>
  </si>
  <si>
    <t>QRV</t>
  </si>
  <si>
    <t>QOX</t>
  </si>
  <si>
    <t>North West Ambulance Service</t>
  </si>
  <si>
    <t>NWAS</t>
  </si>
  <si>
    <t>QE1</t>
  </si>
  <si>
    <t>QOP</t>
  </si>
  <si>
    <t>QYG</t>
  </si>
  <si>
    <t>QT1</t>
  </si>
  <si>
    <t>QJM</t>
  </si>
  <si>
    <t>QK1</t>
  </si>
  <si>
    <t>QJ2</t>
  </si>
  <si>
    <t>111AK5</t>
  </si>
  <si>
    <t>111AK7</t>
  </si>
  <si>
    <t>Leicestershire and Rutland (DHU)</t>
  </si>
  <si>
    <t>111AK6</t>
  </si>
  <si>
    <t>Lincolnshire (DHU)</t>
  </si>
  <si>
    <t>111AJ8</t>
  </si>
  <si>
    <t>Derbyshire (DHU)</t>
  </si>
  <si>
    <t>111AK9</t>
  </si>
  <si>
    <t>South West London (PPG)</t>
  </si>
  <si>
    <t>Integrated
Care
Board</t>
  </si>
  <si>
    <t>ICB
Code</t>
  </si>
  <si>
    <t>Sub-ICB
ODS
code</t>
  </si>
  <si>
    <t>Sub-ICB location name</t>
  </si>
  <si>
    <t>NHS NORTH EAST AND NORTH CUMBRIA ICB - 84H</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</si>
  <si>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</si>
  <si>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</si>
  <si>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</si>
  <si>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</si>
  <si>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</si>
  <si>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</si>
  <si>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NORTH EAST AND NORTH CUMBRIA ICB - 01H</t>
  </si>
  <si>
    <t>NHS NORTH EAST AND NORTH CUMBRIA INTEGRATED CARE BOARD</t>
  </si>
  <si>
    <t>NHS HAMPSHIRE AND ISLE OF WIGHT ICB - 10R</t>
  </si>
  <si>
    <t>NHS HAMPSHIRE AND ISLE OF WIGHT ICB - D9Y0V</t>
  </si>
  <si>
    <t>NHS HAMPSHIRE AND ISLE OF WIGHT INTEGRATED CARE BOARD</t>
  </si>
  <si>
    <t>NHS LANCASHIRE AND SOUTH CUMBRIA ICB - 00Q</t>
  </si>
  <si>
    <t>NHS LANCASHIRE AND SOUTH CUMBRIA ICB - 00R</t>
  </si>
  <si>
    <t>NHS LANCASHIRE AND SOUTH CUMBRIA ICB - 00X</t>
  </si>
  <si>
    <t>NHS LANCASHIRE AND SOUTH CUMBRIA ICB - 01A</t>
  </si>
  <si>
    <t>NHS LANCASHIRE AND SOUTH CUMBRIA ICB - 02M</t>
  </si>
  <si>
    <t>NHS LANCASHIRE AND SOUTH CUMBRIA ICB - 01E</t>
  </si>
  <si>
    <t>NHS LANCASHIRE AND SOUTH CUMBRIA ICB - 02G</t>
  </si>
  <si>
    <t>NHS LANCASHIRE AND SOUTH CUMBRIA INTEGRATED CARE BOARD</t>
  </si>
  <si>
    <t>NHS SOUTH YORKSHIRE ICB - 02P</t>
  </si>
  <si>
    <t>NHS SOUTH YORKSHIRE ICB - 02X</t>
  </si>
  <si>
    <t>NHS SOUTH YORKSHIRE ICB - 03L</t>
  </si>
  <si>
    <t>NHS SOUTH YORKSHIRE ICB - 03N</t>
  </si>
  <si>
    <t>NHS SOUTH YORKSHIRE INTEGRATED CARE BOARD</t>
  </si>
  <si>
    <t>NHS HEREFORDSHIRE AND WORCESTERSHIRE INTEGRATED CARE BOARD</t>
  </si>
  <si>
    <t>NHS HEREFORDSHIRE AND WORCESTERSHIRE ICB - 18C</t>
  </si>
  <si>
    <t>NHS MID AND SOUTH ESSEX INTEGRATED CARE BOARD</t>
  </si>
  <si>
    <t>NHS MID AND SOUTH ESSEX ICB - 99E</t>
  </si>
  <si>
    <t>NHS MID AND SOUTH ESSEX ICB - 99F</t>
  </si>
  <si>
    <t>NHS MID AND SOUTH ESSEX ICB - 06Q</t>
  </si>
  <si>
    <t>NHS MID AND SOUTH ESSEX ICB - 99G</t>
  </si>
  <si>
    <t>NHS MID AND SOUTH ESSEX ICB - 07G</t>
  </si>
  <si>
    <t>NHS BEDFORDSHIRE, LUTON AND MILTON KEYNES ICB - M1J4Y</t>
  </si>
  <si>
    <t>NHS BIRMINGHAM AND SOLIHULL ICB - 15E</t>
  </si>
  <si>
    <t>NHS BIRMINGHAM AND SOLIHULL INTEGRATED CARE BOARD</t>
  </si>
  <si>
    <t>NHS BEDFORDSHIRE, LUTON AND MILTON KEYNES INTEGRATED CARE BOARD</t>
  </si>
  <si>
    <t>NHS DERBY AND DERBYSHIRE INTEGRATED CARE BOARD</t>
  </si>
  <si>
    <t>NHS DERBY AND DERBYSHIRE ICB - 15M</t>
  </si>
  <si>
    <t>NHS SUFFOLK AND NORTH EAST ESSEX INTEGRATED CARE BOARD</t>
  </si>
  <si>
    <t>NHS SUFFOLK AND NORTH EAST ESSEX ICB - 06L</t>
  </si>
  <si>
    <t>NHS SUFFOLK AND NORTH EAST ESSEX ICB - 06T</t>
  </si>
  <si>
    <t>NHS SUFFOLK AND NORTH EAST ESSEX ICB - 07K</t>
  </si>
  <si>
    <t>NHS DEVON INTEGRATED CARE BOARD</t>
  </si>
  <si>
    <t>NHS DEVON ICB - 15N</t>
  </si>
  <si>
    <t>NHS LINCOLNSHIRE INTEGRATED CARE BOARD</t>
  </si>
  <si>
    <t>NHS LINCOLNSHIRE ICB - 71E</t>
  </si>
  <si>
    <t>NHS SOUTH EAST LONDON INTEGRATED CARE BOARD</t>
  </si>
  <si>
    <t>NHS KENT AND MEDWAY INTEGRATED CARE BOARD</t>
  </si>
  <si>
    <t>NHS LEICESTER, LEICESTERSHIRE AND RUTLAND INTEGRATED CARE BOARD</t>
  </si>
  <si>
    <t>NHS SOUTH EAST LONDON ICB - 72Q</t>
  </si>
  <si>
    <t>NHS KENT AND MEDWAY ICB - 91Q</t>
  </si>
  <si>
    <t>NHS LEICESTER, LEICESTERSHIRE AND RUTLAND ICB - 03W</t>
  </si>
  <si>
    <t>NHS LEICESTER, LEICESTERSHIRE AND RUTLAND ICB - 04C</t>
  </si>
  <si>
    <t>NHS LEICESTER, LEICESTERSHIRE AND RUTLAND ICB - 04V</t>
  </si>
  <si>
    <t>NHS HERTFORDSHIRE AND WEST ESSEX INTEGRATED CARE BOARD</t>
  </si>
  <si>
    <t>NHS NORTH EAST LONDON INTEGRATED CARE BOARD</t>
  </si>
  <si>
    <t>NHS NORTH CENTRAL LONDON INTEGRATED CARE BOARD</t>
  </si>
  <si>
    <t>NHS NORFOLK AND WAVENEY INTEGRATED CARE BOARD</t>
  </si>
  <si>
    <t>NHS HERTFORDSHIRE AND WEST ESSEX ICB - 06K</t>
  </si>
  <si>
    <t>NHS HERTFORDSHIRE AND WEST ESSEX ICB - 06N</t>
  </si>
  <si>
    <t>NHS NORTH CENTRAL LONDON ICB - 93C</t>
  </si>
  <si>
    <t>NHS NORFOLK AND WAVENEY ICB - 26A</t>
  </si>
  <si>
    <t>NHS NORTH EAST LONDON ICB - A3A8R</t>
  </si>
  <si>
    <t>NHS HERTFORDSHIRE AND WEST ESSEX ICB - 07H</t>
  </si>
  <si>
    <t>NHS FRIMLEY INTEGRATED CARE BOARD</t>
  </si>
  <si>
    <t>NHS FRIMLEY ICB - D4U1Y</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</si>
  <si>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</si>
  <si>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</si>
  <si>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</si>
  <si>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</si>
  <si>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</si>
  <si>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</si>
  <si>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STAFFORDSHIRE AND STOKE-ON-TRENT INTEGRATED CARE BOARD</t>
  </si>
  <si>
    <t>NHS SHROPSHIRE, TELFORD AND WREKIN ICB - M2L0M</t>
  </si>
  <si>
    <t>NHS SHROPSHIRE, TELFORD AND WREKIN INTEGRATED CARE BOARD</t>
  </si>
  <si>
    <t>NHS SUSSEX INTEGRATED CARE BOARD</t>
  </si>
  <si>
    <t>NHS SUSSEX ICB - 09D</t>
  </si>
  <si>
    <t>NHS SUSSEX ICB - 70F</t>
  </si>
  <si>
    <t>NHS SUSSEX ICB - 97R</t>
  </si>
  <si>
    <t>NHS HUMBER AND NORTH YORKSHIRE INTEGRATED CARE BOARD</t>
  </si>
  <si>
    <t>NHS GREATER MANCHESTER INTEGRATED CARE BOARD</t>
  </si>
  <si>
    <t>NHS HUMBER AND NORTH YORKSHIRE ICB - 02Y</t>
  </si>
  <si>
    <t>NHS HUMBER AND NORTH YORKSHIRE ICB - 03F</t>
  </si>
  <si>
    <t>NHS HUMBER AND NORTH YORKSHIRE ICB - 03H</t>
  </si>
  <si>
    <t>NHS HUMBER AND NORTH YORKSHIRE ICB - 03K</t>
  </si>
  <si>
    <t>NHS HUMBER AND NORTH YORKSHIRE ICB - 42D</t>
  </si>
  <si>
    <t>NHS HUMBER AND NORTH YORKSHIRE ICB - 03Q</t>
  </si>
  <si>
    <t>NHS GREATER MANCHESTER ICB - 00T</t>
  </si>
  <si>
    <t>NHS GREATER MANCHESTER ICB - 00V</t>
  </si>
  <si>
    <t>NHS GREATER MANCHESTER ICB - 01D</t>
  </si>
  <si>
    <t>NHS GREATER MANCHESTER ICB - 14L</t>
  </si>
  <si>
    <t>NHS GREATER MANCHESTER ICB - 00Y</t>
  </si>
  <si>
    <t>NHS GREATER MANCHESTER ICB - 01G</t>
  </si>
  <si>
    <t>NHS GREATER MANCHESTER ICB - 01W</t>
  </si>
  <si>
    <t>NHS GREATER MANCHESTER ICB - 01Y</t>
  </si>
  <si>
    <t>NHS GREATER MANCHESTER ICB - 02A</t>
  </si>
  <si>
    <t>NHS GREATER MANCHESTER ICB - 02H</t>
  </si>
  <si>
    <t>NHS BATH AND NORTH EAST SOMERSET, SWINDON AND WILTSHIRE INTEGRATED CARE BOARD</t>
  </si>
  <si>
    <t>NHS BATH AND NORTH EAST SOMERSET, SWINDON AND WILTSHIRE ICB - 92G</t>
  </si>
  <si>
    <t>NHS NORTHAMPTONSHIRE INTEGRATED CARE BOARD</t>
  </si>
  <si>
    <t>NHS NORTHAMPTONSHIRE ICB - 78H</t>
  </si>
  <si>
    <t>NHS CAMBRIDGESHIRE AND PETERBOROUGH INTEGRATED CARE BOARD</t>
  </si>
  <si>
    <t>NHS CAMBRIDGESHIRE AND PETERBOROUGH ICB - 06H</t>
  </si>
  <si>
    <t>NHS CORNWALL AND THE ISLES OF SCILLY ICB - 11N</t>
  </si>
  <si>
    <t>NHS CORNWALL AND THE ISLES OF SCILLY INTEGRATED CARE BOARD</t>
  </si>
  <si>
    <t>NHS SOUTH WEST LONDON ICB - 36L</t>
  </si>
  <si>
    <t>NHS SOUTH WEST LONDON INTEGRATED CARE BOARD</t>
  </si>
  <si>
    <t>NHS BUCKINGHAMSHIRE, OXFORDSHIRE AND BERKSHIRE WEST ICB - 15A</t>
  </si>
  <si>
    <t>NHS BUCKINGHAMSHIRE, OXFORDSHIRE AND BERKSHIRE WEST ICB - 14Y</t>
  </si>
  <si>
    <t>NHS BUCKINGHAMSHIRE, OXFORDSHIRE AND BERKSHIRE WEST ICB - 10Q</t>
  </si>
  <si>
    <t>NHS BUCKINGHAMSHIRE, OXFORDSHIRE AND BERKSHIRE WEST INTEGRATED CARE BOARD</t>
  </si>
  <si>
    <t>NHS GLOUCESTERSHIRE ICB - 11M</t>
  </si>
  <si>
    <t>NHS GLOUCESTERSHIRE INTEGRATED CARE BOARD</t>
  </si>
  <si>
    <t>NHS SOMERSET ICB - 11X</t>
  </si>
  <si>
    <t>NHS SOMERSET INTEGRATED CARE BOARD</t>
  </si>
  <si>
    <t>NHS SURREY HEARTLANDS INTEGRATED CARE BOARD</t>
  </si>
  <si>
    <t>NHS SURREY HEARTLANDS  ICB - 92A</t>
  </si>
  <si>
    <t>NHS DORSET ICB - 11J</t>
  </si>
  <si>
    <t>NHS BRISTOL, NORTH SOMERSET AND SOUTH GLOUCESTERSHIRE ICB - 15C</t>
  </si>
  <si>
    <t>NHS BRISTOL, NORTH SOMERSET AND SOUTH GLOUCESTERSHIRE INTEGRATED CARE BOARD</t>
  </si>
  <si>
    <t>NHS DORSET INTEGRATED CARE BOARD</t>
  </si>
  <si>
    <t>NHS BLACK COUNTRY INTEGRATED CARE BOARD</t>
  </si>
  <si>
    <t>NHS BLACK COUNTRY ICB - D2P2L</t>
  </si>
  <si>
    <t>NHS NORTH WEST LONDON INTEGRATED CARE BOARD</t>
  </si>
  <si>
    <t>NHS NORTH WEST LONDON ICB - W2U3Z</t>
  </si>
  <si>
    <t>NHS NOTTINGHAM AND NOTTINGHAMSHIRE INTEGRATED CARE BOARD</t>
  </si>
  <si>
    <t>NHS NOTTINGHAM AND NOTTINGHAMSHIRE ICB - 52R</t>
  </si>
  <si>
    <t>NHS NOTTINGHAM AND NOTTINGHAMSHIRE ICB - 02Q</t>
  </si>
  <si>
    <t>NHS WEST YORKSHIRE INTEGRATED CARE BOARD</t>
  </si>
  <si>
    <t>NHS WEST YORKSHIRE ICB - 36J</t>
  </si>
  <si>
    <t>NHS WEST YORKSHIRE ICB - 02T</t>
  </si>
  <si>
    <t>NHS WEST YORKSHIRE ICB - X2C4Y</t>
  </si>
  <si>
    <t>NHS WEST YORKSHIRE ICB - 15F</t>
  </si>
  <si>
    <t>NHS WEST YORKSHIRE ICB - 03R</t>
  </si>
  <si>
    <t>NHS CHESHIRE AND MERSEYSIDE INTEGRATED CARE BOARD</t>
  </si>
  <si>
    <t>NHS CHESHIRE AND MERSEYSIDE ICB - 27D</t>
  </si>
  <si>
    <t>NHS CHESHIRE AND MERSEYSIDE ICB - 01F</t>
  </si>
  <si>
    <t>NHS CHESHIRE AND MERSEYSIDE ICB - 01J</t>
  </si>
  <si>
    <t>NHS CHESHIRE AND MERSEYSIDE ICB - 99A</t>
  </si>
  <si>
    <t>NHS CHESHIRE AND MERSEYSIDE ICB - 01T</t>
  </si>
  <si>
    <t>NHS CHESHIRE AND MERSEYSIDE ICB - 01V</t>
  </si>
  <si>
    <t>NHS CHESHIRE AND MERSEYSIDE ICB - 01X</t>
  </si>
  <si>
    <t>NHS CHESHIRE AND MERSEYSIDE ICB - 02E</t>
  </si>
  <si>
    <t>NHS CHESHIRE AND MERSEYSIDE ICB - 12F</t>
  </si>
  <si>
    <t>NHS COVENTRY AND WARWICKSHIRE ICB - B2M3M</t>
  </si>
  <si>
    <t>NHS COVENTRY AND WARWICKSHIRE INTEGRATED CARE BOARD</t>
  </si>
  <si>
    <t>Integrated Care Boards (ICBs) active from July 2022: NHS 111 / IUC ADC Contract Areas and Service Providers / Lead Data Suppliers</t>
  </si>
  <si>
    <t>West Midlands (ICB)</t>
  </si>
  <si>
    <t>Black Country ICB</t>
  </si>
  <si>
    <t>111AL1</t>
  </si>
  <si>
    <t>Nottinghamshire (DHU)</t>
  </si>
  <si>
    <t>DHU Healthcare</t>
  </si>
  <si>
    <t>111AL2</t>
  </si>
  <si>
    <t>Devon (PPG)</t>
  </si>
  <si>
    <t>Size of sample selected</t>
  </si>
  <si>
    <t>Number of responses to the survey</t>
  </si>
  <si>
    <t>Very satisfied with 111 service</t>
  </si>
  <si>
    <t>Fairly satisfied with 111 service</t>
  </si>
  <si>
    <t>Neither satisfied nor dissatisfied with 111 service</t>
  </si>
  <si>
    <t>Fairly dissatisfied with 111 service</t>
  </si>
  <si>
    <t>Very dissatisfied with 111 service</t>
  </si>
  <si>
    <t>No response on satisfaction</t>
  </si>
  <si>
    <t>Would have contacted GP Practice</t>
  </si>
  <si>
    <t>Would have contacted UTC</t>
  </si>
  <si>
    <t>Would have contacted 999 ambulance</t>
  </si>
  <si>
    <t>Would have contacted Emergency Department</t>
  </si>
  <si>
    <t>Would have contacted Pharmacy</t>
  </si>
  <si>
    <t>Would have contacted other service</t>
  </si>
  <si>
    <t>Would not have contacted anyone else</t>
  </si>
  <si>
    <t>Not relevant as didn’t call 111 directly</t>
  </si>
  <si>
    <t>1</t>
  </si>
  <si>
    <t>2</t>
  </si>
  <si>
    <t>REPORTING PERIODS</t>
  </si>
  <si>
    <t>Very
satisfied with 111 service</t>
  </si>
  <si>
    <t>About the IUC ADC including NHS 111 Patient Experience Survey</t>
  </si>
  <si>
    <t>What is Integrated Urgent Care (IUC)</t>
  </si>
  <si>
    <t xml:space="preserve">Integrated Urgent Care describes a range of services including NHS 111 and Out of Hours services, which aim to ensure a seamless patient experience with minimum handoffs and access to a clinician where required.
</t>
  </si>
  <si>
    <t>NHS 111 makes it easier for the public to access urgent healthcare services.</t>
  </si>
  <si>
    <t xml:space="preserve">The number is free to call and available 24 hours a day, 7 days a week, 365 days a year to respond to people’s </t>
  </si>
  <si>
    <t>healthcare needs when:</t>
  </si>
  <si>
    <t>- you need medical help fast, but it’s not a 999 emergency;</t>
  </si>
  <si>
    <t>- you don’t know who to call for medical help or you don't have a GP to call;</t>
  </si>
  <si>
    <t>- you think you need to go to ED or another NHS urgent care service; or</t>
  </si>
  <si>
    <t>- you require health information or reassurance about what to do next.</t>
  </si>
  <si>
    <t>Providers of NHS 111 and Integrated Urgent Care manage their own patient surveys</t>
  </si>
  <si>
    <t>and supply the NHS111PS data to NHS England via the NHS Digital Strategic Data</t>
  </si>
  <si>
    <t>Collection Service (SDCS), and previously Unify2.</t>
  </si>
  <si>
    <t>Integrated Urgent Care, NHS England &amp; Improvement</t>
  </si>
  <si>
    <t>Quarry House, Leeds LS2 7UE</t>
  </si>
  <si>
    <t>england.integratedurgentcare@nhs.net</t>
  </si>
  <si>
    <t>https://www.england.nhs.uk/statistics/statistical-work-areas/iucadc</t>
  </si>
  <si>
    <t>Yorkshire and Humber</t>
  </si>
  <si>
    <t>North West including Blackpool</t>
  </si>
  <si>
    <t>NHS 111 Patient Experience Survey: Geography Selector</t>
  </si>
  <si>
    <t>NHS 111 Patient Experience Survey: Reporting Period Selector</t>
  </si>
  <si>
    <t>NHS111PS-202223-H1</t>
  </si>
  <si>
    <t>LONDON COMMISSIONING REGION</t>
  </si>
  <si>
    <t>LONDON CENTRAL AND WEST UNSCHEDULED CARE COLLABORATIVE</t>
  </si>
  <si>
    <t>3_01</t>
  </si>
  <si>
    <t>3_02</t>
  </si>
  <si>
    <t>3_03</t>
  </si>
  <si>
    <t>3_04</t>
  </si>
  <si>
    <t>3_05</t>
  </si>
  <si>
    <t>3_06</t>
  </si>
  <si>
    <t>4_01</t>
  </si>
  <si>
    <t>4_02</t>
  </si>
  <si>
    <t>4_03</t>
  </si>
  <si>
    <t>4_04</t>
  </si>
  <si>
    <t>4_05</t>
  </si>
  <si>
    <t>4_06</t>
  </si>
  <si>
    <t>4_07</t>
  </si>
  <si>
    <t>4_08</t>
  </si>
  <si>
    <t>MIDLANDS COMMISSIONING REGION</t>
  </si>
  <si>
    <t>DHU HEALTH CARE C.I.C</t>
  </si>
  <si>
    <t>SOUTH WEST COMMISSIONING REGION</t>
  </si>
  <si>
    <t>DEVON DOCTORS LTD</t>
  </si>
  <si>
    <t>PRACTICE PLUS GROUP</t>
  </si>
  <si>
    <t>EAST OF ENGLAND COMMISSIONING REGION</t>
  </si>
  <si>
    <t>SOUTH EAST COMMISSIONING REGION</t>
  </si>
  <si>
    <t>INTEGRATED CARE 24 LTD</t>
  </si>
  <si>
    <t>ISLE OF WIGHT NHS TRUST</t>
  </si>
  <si>
    <t>DORSET HEALTHCARE UNIVERSITY NHS FOUNDATION TRUST</t>
  </si>
  <si>
    <t>NORTH EAST &amp; YORKSHIRE COMMISSIONING REGION</t>
  </si>
  <si>
    <t>NORTH EAST AMBULANCE SERVICE NHS FOUNDATION TRUST</t>
  </si>
  <si>
    <t>NORTH WEST COMMISSIONING REGION</t>
  </si>
  <si>
    <t>RX7</t>
  </si>
  <si>
    <t>NORTH WEST AMBULANCE SERVICE NHS TRUST</t>
  </si>
  <si>
    <t>WEST MIDLANDS AMBULANCE SERVICE UNIVERSITY NHS FOUNDATION TRUST</t>
  </si>
  <si>
    <t>SOUTH EAST COAST AMBULANCE SERVICE NHS FOUNDATION TRUST</t>
  </si>
  <si>
    <t>SOUTH CENTRAL AMBULANCE SERVICE NHS FOUNDATION TRUST</t>
  </si>
  <si>
    <t>HUC HERTS VALLEY</t>
  </si>
  <si>
    <t>RX8</t>
  </si>
  <si>
    <t>OrganisationCode</t>
  </si>
  <si>
    <t>ContractAreaName</t>
  </si>
  <si>
    <t>RegionName</t>
  </si>
  <si>
    <t>Org Name</t>
  </si>
  <si>
    <t>VOCARE</t>
  </si>
  <si>
    <t>YORKSHIRE AMBULANCE SERVICE NHS TRUST</t>
  </si>
  <si>
    <t>Report Period</t>
  </si>
  <si>
    <t>Revised Period Name</t>
  </si>
  <si>
    <t>Apr 2022 to Sep 2022</t>
  </si>
  <si>
    <t>Oct 2022 to Mar 2023</t>
  </si>
  <si>
    <t>Apr 2023 to Sep 2023</t>
  </si>
  <si>
    <t>Oct 2023 to Mar 2024</t>
  </si>
  <si>
    <t>NHS111PS-202223-H2</t>
  </si>
  <si>
    <t>NHS111PS-202324-H1</t>
  </si>
  <si>
    <t>NHS111PS-202324-H2</t>
  </si>
  <si>
    <t>Patients 'Very' or 'Fairly' satisfied as a percentage</t>
  </si>
  <si>
    <t>Patients 'Very' or 'Fairly' dissatisfied as a percentage</t>
  </si>
  <si>
    <t>Not relevant as didn’t
call 111 directly</t>
  </si>
  <si>
    <t>“Overall, how satisfied or dissatisfied were you with the NHS 111 service?”</t>
  </si>
  <si>
    <t>Would have
contacted
GP Practice</t>
  </si>
  <si>
    <t>as %</t>
  </si>
  <si>
    <t>Would have
contacted UTC</t>
  </si>
  <si>
    <t>Data Extract Name</t>
  </si>
  <si>
    <t>Contract Area
Ref Codes</t>
  </si>
  <si>
    <t>Contract Area Name</t>
  </si>
  <si>
    <t>Region Code</t>
  </si>
  <si>
    <t>BRISDOC Healthcare Services Ltd</t>
  </si>
  <si>
    <t>BRISDOC</t>
  </si>
  <si>
    <t>Bristol, North Somerset &amp; South Gloucestershire (BRISDOC)</t>
  </si>
  <si>
    <t>Devon Doctors Ltd</t>
  </si>
  <si>
    <t>DHU HealthCare CIC</t>
  </si>
  <si>
    <t>Dorset HealthCare</t>
  </si>
  <si>
    <t>Integrated Care 24 Ltd</t>
  </si>
  <si>
    <t>Mid &amp; South Essex</t>
  </si>
  <si>
    <t>London Ambulance Service NHS Trust</t>
  </si>
  <si>
    <t>London Central and West Unscheduled Care Collaborative</t>
  </si>
  <si>
    <t>Medvivo Group</t>
  </si>
  <si>
    <t>ML CSU</t>
  </si>
  <si>
    <t>NHS Black Country ICB</t>
  </si>
  <si>
    <t xml:space="preserve">NHS North Of England Commissioning Support Unit </t>
  </si>
  <si>
    <t>North East Ambulance Service NHS Foundation Trust</t>
  </si>
  <si>
    <t>South Central Ambulance Service NHS Foundation Trust</t>
  </si>
  <si>
    <t>South East Coast Ambulance Service NHS Foundation Trust</t>
  </si>
  <si>
    <t>LONDON AMBULANCE SERVICE NHS TRUST</t>
  </si>
  <si>
    <r>
      <t>The percentages shown with items 4_01 to 4_08 inclusive represent the share of each selection as a proportion of all responses to question 4:  "</t>
    </r>
    <r>
      <rPr>
        <i/>
        <sz val="9"/>
        <color theme="1"/>
        <rFont val="Arial"/>
        <family val="2"/>
      </rPr>
      <t>If the NHS 111 service had not been available, would you have contacted another service about your health problem?"</t>
    </r>
  </si>
  <si>
    <t>*Footnote</t>
  </si>
  <si>
    <r>
      <t>The percentages shown with items 4_01 to 4_08 inclusive represent the share of each selection as a proportion of all responses to question 4: </t>
    </r>
    <r>
      <rPr>
        <i/>
        <sz val="9"/>
        <color theme="1"/>
        <rFont val="Arial"/>
        <family val="2"/>
      </rPr>
      <t> "If the NHS 111 service had not been available, would you have contacted another service about your health problem?"</t>
    </r>
  </si>
  <si>
    <t>Statistics » Integrated Urgent Care (including NHS 111) (england.nhs.uk)</t>
  </si>
  <si>
    <t>111AL4</t>
  </si>
  <si>
    <t>West Midlands ICB (DHU)</t>
  </si>
  <si>
    <t>111AL3</t>
  </si>
  <si>
    <t>Cornwall (HUC)</t>
  </si>
  <si>
    <t>TOTALLY HEALTHCARE</t>
  </si>
  <si>
    <t>Value tally check</t>
  </si>
  <si>
    <t>Patients 'Very' or 'Fairly' satisfied</t>
  </si>
  <si>
    <t>Patients 'Very' or 'Fairly' dissatisfied</t>
  </si>
  <si>
    <t>The October 2022-March 2023 reporting period had no submission from SCAS (Thames Valley and Hampshire &amp; Surrey Heath contract areas), Devon Doctors Ltd (affecting the Somerset Devon Doctors area) nor from HUC for the Cornwall contract area for which they took over reporting from 30/11/22.</t>
  </si>
  <si>
    <t>Footnotes:</t>
  </si>
  <si>
    <t>“If the NHS 111 service had not been available, would you have contacted another service about your health problem?”</t>
  </si>
  <si>
    <t>QUESTIONS FROM MARCH 2022 ONWARDS:</t>
  </si>
  <si>
    <t>The October 2022-March 2023 reporting period had no data submitted by SCAS (Thames Valley and Hampshire &amp; Surrey Heath contract areas), Devon Doctors Ltd (affecting the Somerset Devon Doctors area) nor from HUC for the Cornwall contract area for which they took over reporting from 30/11/22.</t>
  </si>
  <si>
    <t>Region Name</t>
  </si>
  <si>
    <t>111 Telephony Service Provider</t>
  </si>
  <si>
    <t>IUCADC Lead Data Provider</t>
  </si>
  <si>
    <t>Note</t>
  </si>
  <si>
    <t>North East And Yorkshire</t>
  </si>
  <si>
    <t>Totally Healthcare</t>
  </si>
  <si>
    <t>Yorkshire Ambulance Service NHS Foundation Trust</t>
  </si>
  <si>
    <t>Contract ended 25/04/23</t>
  </si>
  <si>
    <t>North West Ambulance Service NHS Foundation Trust</t>
  </si>
  <si>
    <t>Midlands and Lancashire Commissioning Support Unit (Blackpool)</t>
  </si>
  <si>
    <t>Contract ended 30/11/22</t>
  </si>
  <si>
    <t>Contract ended 30/03/23</t>
  </si>
  <si>
    <t>West Midlands ICB</t>
  </si>
  <si>
    <t>Contract ended 01/03/23</t>
  </si>
  <si>
    <t>Thursday 8 June 2023 - CORRECTED and re-published on 14 December 2023</t>
  </si>
  <si>
    <t>This file was updated on 14 December 2023 to correct an error in how some contract areas were mapped to the Midlands and East of England regions in the Apr'22-Sep'22 and Oct'22-Mar'23 survey periods.  All figures for those regions were affected and have been amended. England level and contract area level data are unaffected by these changes.</t>
  </si>
  <si>
    <t>This publication sets out responses received by providers of NHS 111 / IUC Services to patient experience surveys conducted between April 2022 and March 2023.  Survey results are collected twice a year and published in June and December; results relating to time periods before October 2020 were included as part of NHS111 MDS statistics publications. 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</si>
</sst>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dd\-mmm\-yyyy"/>
    <numFmt numFmtId="165" formatCode="0.0%"/>
    <numFmt numFmtId="166" formatCode="dd\ mmmm\ yyyy"/>
    <numFmt numFmtId="167" formatCode="mmm\ yyyy"/>
    <numFmt numFmtId="168" formatCode="dd/mm/yy"/>
  </numFmts>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0"/>
      <name val="Arial"/>
      <family val="2"/>
    </font>
    <font>
      <sz val="10"/>
      <name val="Arial"/>
      <family val="2"/>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b/>
      <sz val="10"/>
      <color rgb="FF0070C0"/>
      <name val="Arial"/>
      <family val="2"/>
    </font>
    <font>
      <b/>
      <sz val="11"/>
      <color rgb="FF0070C0"/>
      <name val="Calibri"/>
      <family val="2"/>
      <scheme val="minor"/>
    </font>
    <font>
      <b/>
      <sz val="12"/>
      <color theme="1"/>
      <name val="Arial"/>
      <family val="2"/>
    </font>
    <font>
      <b/>
      <sz val="11"/>
      <color rgb="FF00B0F0"/>
      <name val="Arial"/>
      <family val="2"/>
    </font>
    <font>
      <u/>
      <sz val="10"/>
      <color rgb="FF005EB8"/>
      <name val="Arial"/>
      <family val="2"/>
    </font>
    <font>
      <sz val="10"/>
      <color theme="0" tint="-0.14999847407452621"/>
      <name val="Arial"/>
      <family val="2"/>
    </font>
    <font>
      <sz val="9"/>
      <color theme="1"/>
      <name val="Arial"/>
      <family val="2"/>
    </font>
    <font>
      <i/>
      <sz val="9"/>
      <color theme="1"/>
      <name val="Arial"/>
      <family val="2"/>
    </font>
    <font>
      <sz val="11"/>
      <color theme="0" tint="-0.34998626667073579"/>
      <name val="Calibri"/>
      <family val="2"/>
      <scheme val="minor"/>
    </font>
    <font>
      <b/>
      <sz val="9"/>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41" fontId="1" fillId="0" borderId="0" applyFont="0" applyFill="0" applyBorder="0" applyAlignment="0" applyProtection="0"/>
    <xf numFmtId="0" fontId="23" fillId="0" borderId="0"/>
  </cellStyleXfs>
  <cellXfs count="112">
    <xf numFmtId="0" fontId="0" fillId="0" borderId="0" xfId="0"/>
    <xf numFmtId="14" fontId="0" fillId="0" borderId="0" xfId="0" applyNumberFormat="1"/>
    <xf numFmtId="0" fontId="20" fillId="0" borderId="0" xfId="0" applyFont="1"/>
    <xf numFmtId="0" fontId="20" fillId="33" borderId="0" xfId="0" applyFont="1" applyFill="1" applyAlignment="1">
      <alignment vertical="top" wrapText="1"/>
    </xf>
    <xf numFmtId="0" fontId="23" fillId="0" borderId="0" xfId="0" applyFont="1"/>
    <xf numFmtId="0" fontId="0" fillId="33" borderId="0" xfId="0" applyFill="1"/>
    <xf numFmtId="0" fontId="16" fillId="0" borderId="0" xfId="0" applyFont="1"/>
    <xf numFmtId="0" fontId="25" fillId="33" borderId="0" xfId="0" applyFont="1" applyFill="1"/>
    <xf numFmtId="0" fontId="0" fillId="0" borderId="0" xfId="0" quotePrefix="1"/>
    <xf numFmtId="2" fontId="28" fillId="0" borderId="0" xfId="0" applyNumberFormat="1" applyFont="1"/>
    <xf numFmtId="4" fontId="19" fillId="0" borderId="0" xfId="0" applyNumberFormat="1" applyFont="1"/>
    <xf numFmtId="0" fontId="22" fillId="33" borderId="0" xfId="0" applyFont="1" applyFill="1"/>
    <xf numFmtId="4" fontId="28" fillId="0" borderId="0" xfId="0" applyNumberFormat="1" applyFont="1"/>
    <xf numFmtId="0" fontId="28" fillId="0" borderId="0" xfId="0" applyFont="1"/>
    <xf numFmtId="3" fontId="28"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0" fillId="0" borderId="0" xfId="0" applyNumberFormat="1" applyFont="1"/>
    <xf numFmtId="3" fontId="20" fillId="0" borderId="0" xfId="0" applyNumberFormat="1" applyFont="1"/>
    <xf numFmtId="4" fontId="31" fillId="0" borderId="0" xfId="0" applyNumberFormat="1" applyFont="1"/>
    <xf numFmtId="0" fontId="29" fillId="0" borderId="0" xfId="0" applyFont="1"/>
    <xf numFmtId="164" fontId="20" fillId="0" borderId="0" xfId="0" applyNumberFormat="1" applyFont="1"/>
    <xf numFmtId="0" fontId="30" fillId="0" borderId="0" xfId="0" applyFont="1"/>
    <xf numFmtId="164" fontId="22" fillId="35" borderId="12" xfId="0" applyNumberFormat="1" applyFont="1" applyFill="1" applyBorder="1" applyAlignment="1">
      <alignment horizontal="center"/>
    </xf>
    <xf numFmtId="0" fontId="24" fillId="0" borderId="0" xfId="0" applyFont="1"/>
    <xf numFmtId="0" fontId="22" fillId="35" borderId="12" xfId="0" applyFont="1" applyFill="1" applyBorder="1" applyAlignment="1">
      <alignment horizontal="center" wrapText="1"/>
    </xf>
    <xf numFmtId="0" fontId="33" fillId="0" borderId="0" xfId="0" applyFont="1" applyAlignment="1">
      <alignment horizontal="left" vertical="center"/>
    </xf>
    <xf numFmtId="0" fontId="0" fillId="33" borderId="0" xfId="0" applyFill="1" applyAlignment="1">
      <alignment wrapText="1"/>
    </xf>
    <xf numFmtId="0" fontId="34" fillId="33" borderId="0" xfId="0" applyFont="1" applyFill="1" applyAlignment="1">
      <alignment vertical="top" wrapText="1"/>
    </xf>
    <xf numFmtId="0" fontId="36" fillId="33" borderId="0" xfId="0" applyFont="1" applyFill="1" applyAlignment="1">
      <alignment vertical="top"/>
    </xf>
    <xf numFmtId="0" fontId="35" fillId="33" borderId="0" xfId="0" applyFont="1" applyFill="1"/>
    <xf numFmtId="14" fontId="0" fillId="35" borderId="0" xfId="0" applyNumberFormat="1" applyFill="1"/>
    <xf numFmtId="0" fontId="20" fillId="0" borderId="11" xfId="0" applyFont="1" applyBorder="1" applyAlignment="1">
      <alignment horizontal="right" wrapText="1"/>
    </xf>
    <xf numFmtId="0" fontId="28" fillId="0" borderId="11" xfId="0" applyFont="1" applyBorder="1" applyAlignment="1">
      <alignment horizontal="right"/>
    </xf>
    <xf numFmtId="0" fontId="21" fillId="33" borderId="0" xfId="0" applyFont="1" applyFill="1"/>
    <xf numFmtId="0" fontId="23" fillId="33" borderId="0" xfId="0" applyFont="1" applyFill="1"/>
    <xf numFmtId="0" fontId="18" fillId="33" borderId="0" xfId="43" applyNumberFormat="1" applyFill="1" applyBorder="1" applyAlignment="1"/>
    <xf numFmtId="0" fontId="38" fillId="33" borderId="0" xfId="44" applyNumberFormat="1" applyFont="1" applyFill="1"/>
    <xf numFmtId="167" fontId="20" fillId="0" borderId="0" xfId="0" applyNumberFormat="1" applyFont="1"/>
    <xf numFmtId="0" fontId="20" fillId="0" borderId="11" xfId="0" applyFont="1" applyBorder="1" applyAlignment="1">
      <alignment horizontal="center"/>
    </xf>
    <xf numFmtId="0" fontId="37" fillId="0" borderId="0" xfId="0" applyFont="1" applyAlignment="1">
      <alignment horizontal="right"/>
    </xf>
    <xf numFmtId="0" fontId="20" fillId="0" borderId="0" xfId="0" applyFont="1" applyAlignment="1">
      <alignment horizontal="right"/>
    </xf>
    <xf numFmtId="0" fontId="39" fillId="0" borderId="0" xfId="0" applyFont="1"/>
    <xf numFmtId="0" fontId="28" fillId="33" borderId="0" xfId="0" applyFont="1" applyFill="1"/>
    <xf numFmtId="0" fontId="20" fillId="33" borderId="0" xfId="0" applyFont="1" applyFill="1"/>
    <xf numFmtId="3" fontId="20" fillId="33" borderId="0" xfId="0" applyNumberFormat="1" applyFont="1" applyFill="1"/>
    <xf numFmtId="14" fontId="16" fillId="34" borderId="0" xfId="0" applyNumberFormat="1" applyFont="1" applyFill="1"/>
    <xf numFmtId="0" fontId="0" fillId="34" borderId="0" xfId="0" applyFill="1"/>
    <xf numFmtId="164" fontId="20" fillId="0" borderId="0" xfId="0" applyNumberFormat="1" applyFont="1" applyAlignment="1">
      <alignment horizontal="right"/>
    </xf>
    <xf numFmtId="168" fontId="24" fillId="33" borderId="0" xfId="0" applyNumberFormat="1" applyFont="1" applyFill="1"/>
    <xf numFmtId="0" fontId="20" fillId="0" borderId="0" xfId="0" applyFont="1" applyAlignment="1">
      <alignment horizontal="center"/>
    </xf>
    <xf numFmtId="165" fontId="25" fillId="0" borderId="0" xfId="1" applyNumberFormat="1" applyFont="1"/>
    <xf numFmtId="3" fontId="24" fillId="0" borderId="0" xfId="0" applyNumberFormat="1" applyFont="1"/>
    <xf numFmtId="0" fontId="20" fillId="0" borderId="0" xfId="0" applyFont="1" applyAlignment="1">
      <alignment horizontal="right" wrapText="1"/>
    </xf>
    <xf numFmtId="0" fontId="25" fillId="0" borderId="0" xfId="0" applyFont="1"/>
    <xf numFmtId="0" fontId="25" fillId="0" borderId="0" xfId="0" applyFont="1" applyAlignment="1">
      <alignment horizontal="center"/>
    </xf>
    <xf numFmtId="3" fontId="25" fillId="0" borderId="0" xfId="0" applyNumberFormat="1" applyFont="1"/>
    <xf numFmtId="3" fontId="25" fillId="33" borderId="0" xfId="0" applyNumberFormat="1" applyFont="1" applyFill="1"/>
    <xf numFmtId="0" fontId="25" fillId="0" borderId="0" xfId="0" quotePrefix="1" applyFont="1" applyAlignment="1">
      <alignment horizontal="right" wrapText="1"/>
    </xf>
    <xf numFmtId="165" fontId="25" fillId="0" borderId="0" xfId="1" applyNumberFormat="1" applyFont="1" applyBorder="1"/>
    <xf numFmtId="0" fontId="28" fillId="0" borderId="0" xfId="0" applyFont="1" applyAlignment="1">
      <alignment vertical="center"/>
    </xf>
    <xf numFmtId="0" fontId="20" fillId="0" borderId="0" xfId="0" applyFont="1" applyAlignment="1">
      <alignment vertical="center"/>
    </xf>
    <xf numFmtId="3" fontId="20" fillId="0" borderId="0" xfId="0" applyNumberFormat="1" applyFont="1" applyAlignment="1">
      <alignment vertical="center"/>
    </xf>
    <xf numFmtId="165" fontId="25" fillId="0" borderId="0" xfId="1" applyNumberFormat="1" applyFont="1" applyAlignment="1">
      <alignment vertical="center"/>
    </xf>
    <xf numFmtId="3" fontId="24" fillId="0" borderId="0" xfId="0" applyNumberFormat="1" applyFont="1" applyAlignment="1">
      <alignment vertical="center"/>
    </xf>
    <xf numFmtId="0" fontId="37" fillId="0" borderId="13" xfId="0" applyFont="1" applyBorder="1" applyAlignment="1">
      <alignment horizontal="right"/>
    </xf>
    <xf numFmtId="0" fontId="16" fillId="0" borderId="0" xfId="0" applyFont="1" applyAlignment="1">
      <alignment horizontal="right"/>
    </xf>
    <xf numFmtId="0" fontId="0" fillId="0" borderId="0" xfId="0" applyAlignment="1">
      <alignment horizontal="right"/>
    </xf>
    <xf numFmtId="0" fontId="14" fillId="0" borderId="0" xfId="0" applyFont="1"/>
    <xf numFmtId="0" fontId="0" fillId="0" borderId="10" xfId="0" applyBorder="1" applyAlignment="1">
      <alignment horizontal="left" vertical="center"/>
    </xf>
    <xf numFmtId="0" fontId="0" fillId="33" borderId="10" xfId="0" applyFill="1" applyBorder="1" applyAlignment="1">
      <alignment horizontal="left" vertical="center"/>
    </xf>
    <xf numFmtId="0" fontId="40" fillId="0" borderId="0" xfId="0" applyFont="1"/>
    <xf numFmtId="0" fontId="40" fillId="0" borderId="0" xfId="0" applyFont="1" applyAlignment="1">
      <alignment vertical="top" wrapText="1"/>
    </xf>
    <xf numFmtId="0" fontId="25" fillId="0" borderId="0" xfId="0" applyFont="1" applyAlignment="1">
      <alignment horizontal="right" wrapText="1"/>
    </xf>
    <xf numFmtId="0" fontId="0" fillId="35" borderId="0" xfId="0" applyFill="1"/>
    <xf numFmtId="0" fontId="22" fillId="35" borderId="12" xfId="0" applyFont="1" applyFill="1" applyBorder="1" applyAlignment="1">
      <alignment horizontal="center" vertical="center" wrapText="1"/>
    </xf>
    <xf numFmtId="0" fontId="39" fillId="0" borderId="0" xfId="0" applyFont="1" applyAlignment="1">
      <alignment horizontal="right" wrapText="1"/>
    </xf>
    <xf numFmtId="165" fontId="19" fillId="0" borderId="0" xfId="1" applyNumberFormat="1" applyFont="1" applyBorder="1"/>
    <xf numFmtId="0" fontId="40" fillId="33" borderId="0" xfId="0" applyFont="1" applyFill="1" applyAlignment="1">
      <alignment horizontal="left" vertical="top" wrapText="1"/>
    </xf>
    <xf numFmtId="0" fontId="20" fillId="35" borderId="0" xfId="0" applyFont="1" applyFill="1"/>
    <xf numFmtId="0" fontId="28" fillId="35" borderId="0" xfId="0" applyFont="1" applyFill="1"/>
    <xf numFmtId="3" fontId="20" fillId="35" borderId="0" xfId="0" applyNumberFormat="1" applyFont="1" applyFill="1"/>
    <xf numFmtId="3" fontId="25" fillId="35" borderId="0" xfId="0" applyNumberFormat="1" applyFont="1" applyFill="1"/>
    <xf numFmtId="3" fontId="20" fillId="35" borderId="0" xfId="0" applyNumberFormat="1" applyFont="1" applyFill="1" applyAlignment="1">
      <alignment horizontal="right"/>
    </xf>
    <xf numFmtId="0" fontId="16" fillId="36" borderId="10" xfId="0" applyFont="1" applyFill="1" applyBorder="1" applyAlignment="1">
      <alignment horizontal="center" vertical="center" wrapText="1"/>
    </xf>
    <xf numFmtId="0" fontId="16" fillId="36" borderId="10" xfId="0" applyFont="1" applyFill="1" applyBorder="1" applyAlignment="1">
      <alignment horizontal="center" vertical="center"/>
    </xf>
    <xf numFmtId="0" fontId="0" fillId="0" borderId="10" xfId="0" applyBorder="1"/>
    <xf numFmtId="0" fontId="0" fillId="0" borderId="10" xfId="0" applyBorder="1" applyAlignment="1">
      <alignment vertical="center"/>
    </xf>
    <xf numFmtId="0" fontId="0" fillId="0" borderId="10" xfId="0" applyBorder="1" applyAlignment="1">
      <alignment horizontal="left"/>
    </xf>
    <xf numFmtId="0" fontId="0" fillId="33" borderId="10" xfId="0" applyFill="1" applyBorder="1" applyAlignment="1">
      <alignment vertical="center"/>
    </xf>
    <xf numFmtId="0" fontId="42" fillId="0" borderId="10" xfId="0" applyFont="1" applyBorder="1" applyAlignment="1">
      <alignment horizontal="left" vertical="center"/>
    </xf>
    <xf numFmtId="0" fontId="42" fillId="0" borderId="10" xfId="0" applyFont="1" applyBorder="1" applyAlignment="1">
      <alignment vertical="center"/>
    </xf>
    <xf numFmtId="0" fontId="42" fillId="0" borderId="10" xfId="0" applyFont="1" applyBorder="1"/>
    <xf numFmtId="0" fontId="42" fillId="0" borderId="0" xfId="0" applyFont="1"/>
    <xf numFmtId="164" fontId="20" fillId="0" borderId="10" xfId="0" applyNumberFormat="1" applyFont="1" applyBorder="1" applyAlignment="1">
      <alignment horizontal="right"/>
    </xf>
    <xf numFmtId="164" fontId="20" fillId="0" borderId="10" xfId="0" applyNumberFormat="1" applyFont="1" applyBorder="1" applyAlignment="1">
      <alignment horizontal="right" wrapText="1"/>
    </xf>
    <xf numFmtId="165" fontId="25" fillId="0" borderId="10" xfId="1" applyNumberFormat="1" applyFont="1" applyBorder="1"/>
    <xf numFmtId="0" fontId="23" fillId="0" borderId="10" xfId="0" applyFont="1" applyBorder="1" applyAlignment="1">
      <alignment horizontal="right" vertical="top" wrapText="1"/>
    </xf>
    <xf numFmtId="3" fontId="20" fillId="0" borderId="10" xfId="0" applyNumberFormat="1" applyFont="1" applyBorder="1"/>
    <xf numFmtId="0" fontId="22" fillId="0" borderId="10" xfId="0" quotePrefix="1" applyFont="1" applyBorder="1" applyAlignment="1">
      <alignment horizontal="right" vertical="top" wrapText="1"/>
    </xf>
    <xf numFmtId="0" fontId="22" fillId="0" borderId="10" xfId="0" applyFont="1" applyBorder="1" applyAlignment="1">
      <alignment horizontal="right" vertical="top" wrapText="1"/>
    </xf>
    <xf numFmtId="164" fontId="24" fillId="0" borderId="0" xfId="0" applyNumberFormat="1" applyFont="1" applyAlignment="1">
      <alignment horizontal="right"/>
    </xf>
    <xf numFmtId="0" fontId="23" fillId="33" borderId="0" xfId="0" applyFont="1" applyFill="1" applyAlignment="1">
      <alignment horizontal="left" vertical="top" wrapText="1"/>
    </xf>
    <xf numFmtId="0" fontId="0" fillId="0" borderId="0" xfId="0" applyAlignment="1">
      <alignment horizontal="left" vertical="top" wrapText="1"/>
    </xf>
    <xf numFmtId="0" fontId="18" fillId="0" borderId="0" xfId="43" applyFill="1" applyAlignment="1">
      <alignment horizontal="left" vertical="top" wrapText="1"/>
    </xf>
    <xf numFmtId="166" fontId="16" fillId="33" borderId="0" xfId="0" applyNumberFormat="1" applyFont="1" applyFill="1" applyAlignment="1">
      <alignment horizontal="center"/>
    </xf>
    <xf numFmtId="0" fontId="40" fillId="33" borderId="0" xfId="0" applyFont="1" applyFill="1" applyAlignment="1">
      <alignment horizontal="left" vertical="top" wrapText="1"/>
    </xf>
    <xf numFmtId="0" fontId="20" fillId="0" borderId="11" xfId="0" applyFont="1" applyBorder="1" applyAlignment="1">
      <alignment horizontal="center"/>
    </xf>
    <xf numFmtId="0" fontId="37" fillId="0" borderId="13" xfId="0" applyFont="1" applyBorder="1" applyAlignment="1">
      <alignment horizontal="center"/>
    </xf>
    <xf numFmtId="0" fontId="43" fillId="33" borderId="0" xfId="0" applyFont="1" applyFill="1" applyAlignment="1">
      <alignment horizontal="left" vertical="top" wrapText="1"/>
    </xf>
    <xf numFmtId="0" fontId="43" fillId="0" borderId="0" xfId="0" applyFont="1" applyAlignment="1">
      <alignment horizontal="left" vertical="top" wrapText="1"/>
    </xf>
    <xf numFmtId="0" fontId="40" fillId="0" borderId="0" xfId="0" applyFont="1" applyAlignment="1">
      <alignment horizontal="left" vertical="top"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0]" xfId="44" builtinId="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5" xr:uid="{8CE62297-0857-4F1C-89CD-289898B5E8F3}"/>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10">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FFCC00"/>
      <color rgb="FFFF9933"/>
      <color rgb="FFFFC1C1"/>
      <color rgb="FFFFE5E5"/>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1100"/>
              <a:t>NHS 111 Patient Experience Survey - Overall, how satisfied or dissatisfied were you with the NHS 111 service?</a:t>
            </a:r>
          </a:p>
        </c:rich>
      </c:tx>
      <c:layout>
        <c:manualLayout>
          <c:xMode val="edge"/>
          <c:yMode val="edge"/>
          <c:x val="8.732704402515723E-2"/>
          <c:y val="6.67334000667333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518335421140539E-2"/>
          <c:y val="0.20744643484369513"/>
          <c:w val="0.70005175060664571"/>
          <c:h val="0.70771950486055002"/>
        </c:manualLayout>
      </c:layout>
      <c:barChart>
        <c:barDir val="col"/>
        <c:grouping val="percentStacked"/>
        <c:varyColors val="0"/>
        <c:ser>
          <c:idx val="0"/>
          <c:order val="0"/>
          <c:tx>
            <c:strRef>
              <c:f>'Satisfaction Chart'!$BA$12</c:f>
              <c:strCache>
                <c:ptCount val="1"/>
                <c:pt idx="0">
                  <c:v>Patients 'Very' or 'Fairly' satisfied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Chart'!$BB$11:$BC$11</c:f>
              <c:strCache>
                <c:ptCount val="2"/>
                <c:pt idx="0">
                  <c:v>Apr 2022 to Sep 2022</c:v>
                </c:pt>
                <c:pt idx="1">
                  <c:v>Oct 2022 to Mar 2023</c:v>
                </c:pt>
              </c:strCache>
            </c:strRef>
          </c:cat>
          <c:val>
            <c:numRef>
              <c:f>'Satisfaction Chart'!$BB$12:$BC$12</c:f>
              <c:numCache>
                <c:formatCode>0.0%</c:formatCode>
                <c:ptCount val="2"/>
                <c:pt idx="0">
                  <c:v>0.76321916938317591</c:v>
                </c:pt>
                <c:pt idx="1">
                  <c:v>0.73346420197393536</c:v>
                </c:pt>
              </c:numCache>
            </c:numRef>
          </c:val>
          <c:extLst>
            <c:ext xmlns:c16="http://schemas.microsoft.com/office/drawing/2014/chart" uri="{C3380CC4-5D6E-409C-BE32-E72D297353CC}">
              <c16:uniqueId val="{00000000-33F9-49FC-9F2B-45A7A13242DD}"/>
            </c:ext>
          </c:extLst>
        </c:ser>
        <c:ser>
          <c:idx val="1"/>
          <c:order val="1"/>
          <c:tx>
            <c:strRef>
              <c:f>'Satisfaction Chart'!$BA$13</c:f>
              <c:strCache>
                <c:ptCount val="1"/>
                <c:pt idx="0">
                  <c:v>Neither satisfied nor dissatisfied with 111 service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Chart'!$BB$11:$BC$11</c:f>
              <c:strCache>
                <c:ptCount val="2"/>
                <c:pt idx="0">
                  <c:v>Apr 2022 to Sep 2022</c:v>
                </c:pt>
                <c:pt idx="1">
                  <c:v>Oct 2022 to Mar 2023</c:v>
                </c:pt>
              </c:strCache>
            </c:strRef>
          </c:cat>
          <c:val>
            <c:numRef>
              <c:f>'Satisfaction Chart'!$BB$13:$BC$13</c:f>
              <c:numCache>
                <c:formatCode>0.0%</c:formatCode>
                <c:ptCount val="2"/>
                <c:pt idx="0">
                  <c:v>7.1715846069175734E-2</c:v>
                </c:pt>
                <c:pt idx="1">
                  <c:v>6.7015649708271993E-2</c:v>
                </c:pt>
              </c:numCache>
            </c:numRef>
          </c:val>
          <c:extLst>
            <c:ext xmlns:c16="http://schemas.microsoft.com/office/drawing/2014/chart" uri="{C3380CC4-5D6E-409C-BE32-E72D297353CC}">
              <c16:uniqueId val="{00000001-33F9-49FC-9F2B-45A7A13242DD}"/>
            </c:ext>
          </c:extLst>
        </c:ser>
        <c:ser>
          <c:idx val="2"/>
          <c:order val="2"/>
          <c:tx>
            <c:strRef>
              <c:f>'Satisfaction Chart'!$BA$14</c:f>
              <c:strCache>
                <c:ptCount val="1"/>
                <c:pt idx="0">
                  <c:v>Patients 'Very' or 'Fairly' dissatisfied</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Chart'!$BB$11:$BC$11</c:f>
              <c:strCache>
                <c:ptCount val="2"/>
                <c:pt idx="0">
                  <c:v>Apr 2022 to Sep 2022</c:v>
                </c:pt>
                <c:pt idx="1">
                  <c:v>Oct 2022 to Mar 2023</c:v>
                </c:pt>
              </c:strCache>
            </c:strRef>
          </c:cat>
          <c:val>
            <c:numRef>
              <c:f>'Satisfaction Chart'!$BB$14:$BC$14</c:f>
              <c:numCache>
                <c:formatCode>0.0%</c:formatCode>
                <c:ptCount val="2"/>
                <c:pt idx="0">
                  <c:v>0.16506498454764829</c:v>
                </c:pt>
                <c:pt idx="1">
                  <c:v>0.19952014831779269</c:v>
                </c:pt>
              </c:numCache>
            </c:numRef>
          </c:val>
          <c:extLst>
            <c:ext xmlns:c16="http://schemas.microsoft.com/office/drawing/2014/chart" uri="{C3380CC4-5D6E-409C-BE32-E72D297353CC}">
              <c16:uniqueId val="{00000002-33F9-49FC-9F2B-45A7A13242DD}"/>
            </c:ext>
          </c:extLst>
        </c:ser>
        <c:dLbls>
          <c:showLegendKey val="0"/>
          <c:showVal val="0"/>
          <c:showCatName val="0"/>
          <c:showSerName val="0"/>
          <c:showPercent val="0"/>
          <c:showBubbleSize val="0"/>
        </c:dLbls>
        <c:gapWidth val="150"/>
        <c:overlap val="100"/>
        <c:axId val="1593089792"/>
        <c:axId val="1179263920"/>
      </c:barChart>
      <c:catAx>
        <c:axId val="15930897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179263920"/>
        <c:crossesAt val="0"/>
        <c:auto val="1"/>
        <c:lblAlgn val="ctr"/>
        <c:lblOffset val="100"/>
        <c:noMultiLvlLbl val="0"/>
      </c:catAx>
      <c:valAx>
        <c:axId val="117926392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593089792"/>
        <c:crosses val="autoZero"/>
        <c:crossBetween val="between"/>
      </c:valAx>
      <c:spPr>
        <a:noFill/>
        <a:ln>
          <a:noFill/>
        </a:ln>
        <a:effectLst/>
      </c:spPr>
    </c:plotArea>
    <c:legend>
      <c:legendPos val="b"/>
      <c:layout>
        <c:manualLayout>
          <c:xMode val="edge"/>
          <c:yMode val="edge"/>
          <c:x val="0.76098062316074122"/>
          <c:y val="0.27203991492633495"/>
          <c:w val="0.18510946074922457"/>
          <c:h val="0.4936653052596613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441960</xdr:colOff>
      <xdr:row>2</xdr:row>
      <xdr:rowOff>171450</xdr:rowOff>
    </xdr:from>
    <xdr:to>
      <xdr:col>20</xdr:col>
      <xdr:colOff>426720</xdr:colOff>
      <xdr:row>16</xdr:row>
      <xdr:rowOff>160020</xdr:rowOff>
    </xdr:to>
    <xdr:graphicFrame macro="">
      <xdr:nvGraphicFramePr>
        <xdr:cNvPr id="2" name="Chart 1">
          <a:extLst>
            <a:ext uri="{FF2B5EF4-FFF2-40B4-BE49-F238E27FC236}">
              <a16:creationId xmlns:a16="http://schemas.microsoft.com/office/drawing/2014/main" id="{BC94D29E-9E29-2295-4399-1481ED404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statistics/statistical-work-areas/iucadc-new-from-april-2021/nhs-111-minimum-data-set/" TargetMode="External"/><Relationship Id="rId2" Type="http://schemas.openxmlformats.org/officeDocument/2006/relationships/hyperlink" Target="mailto:england.integratedurgentcare@nhs.net" TargetMode="External"/><Relationship Id="rId1" Type="http://schemas.openxmlformats.org/officeDocument/2006/relationships/hyperlink" Target="http://www.england.nhs.uk/statistics/statistical-work-areas/nhs-111-minimum-data-se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showGridLines="0" tabSelected="1" workbookViewId="0"/>
  </sheetViews>
  <sheetFormatPr defaultColWidth="8.88671875" defaultRowHeight="14.4" x14ac:dyDescent="0.3"/>
  <cols>
    <col min="1" max="1" width="16.5546875" style="5" bestFit="1" customWidth="1"/>
    <col min="2" max="2" width="11.44140625" style="5" bestFit="1" customWidth="1"/>
    <col min="3" max="8" width="8.88671875" style="5"/>
    <col min="9" max="12" width="1.6640625" style="5" customWidth="1"/>
    <col min="13" max="16384" width="8.88671875" style="5"/>
  </cols>
  <sheetData>
    <row r="1" spans="1:12" ht="15.6" x14ac:dyDescent="0.3">
      <c r="A1" s="34" t="s">
        <v>480</v>
      </c>
    </row>
    <row r="3" spans="1:12" x14ac:dyDescent="0.3">
      <c r="A3" s="11" t="s">
        <v>481</v>
      </c>
    </row>
    <row r="4" spans="1:12" x14ac:dyDescent="0.3">
      <c r="A4" s="102" t="s">
        <v>482</v>
      </c>
      <c r="B4" s="102"/>
      <c r="C4" s="102"/>
      <c r="D4" s="102"/>
      <c r="E4" s="102"/>
      <c r="F4" s="102"/>
      <c r="G4" s="102"/>
      <c r="H4" s="102"/>
      <c r="I4" s="102"/>
      <c r="J4" s="102"/>
      <c r="K4" s="102"/>
      <c r="L4" s="102"/>
    </row>
    <row r="5" spans="1:12" x14ac:dyDescent="0.3">
      <c r="A5" s="35" t="s">
        <v>483</v>
      </c>
    </row>
    <row r="6" spans="1:12" x14ac:dyDescent="0.3">
      <c r="A6" s="35" t="s">
        <v>484</v>
      </c>
    </row>
    <row r="7" spans="1:12" x14ac:dyDescent="0.3">
      <c r="A7" s="5" t="s">
        <v>485</v>
      </c>
    </row>
    <row r="8" spans="1:12" x14ac:dyDescent="0.3">
      <c r="B8" s="5" t="s">
        <v>486</v>
      </c>
    </row>
    <row r="9" spans="1:12" x14ac:dyDescent="0.3">
      <c r="B9" s="5" t="s">
        <v>487</v>
      </c>
    </row>
    <row r="10" spans="1:12" x14ac:dyDescent="0.3">
      <c r="B10" s="5" t="s">
        <v>488</v>
      </c>
    </row>
    <row r="11" spans="1:12" x14ac:dyDescent="0.3">
      <c r="B11" s="5" t="s">
        <v>489</v>
      </c>
    </row>
    <row r="12" spans="1:12" ht="6.6" customHeight="1" x14ac:dyDescent="0.3"/>
    <row r="13" spans="1:12" ht="63" customHeight="1" x14ac:dyDescent="0.3">
      <c r="A13" s="103" t="s">
        <v>615</v>
      </c>
      <c r="B13" s="103"/>
      <c r="C13" s="103"/>
      <c r="D13" s="103"/>
      <c r="E13" s="103"/>
      <c r="F13" s="103"/>
      <c r="G13" s="103"/>
      <c r="H13" s="103"/>
      <c r="I13" s="103"/>
      <c r="J13" s="103"/>
      <c r="K13" s="103"/>
      <c r="L13" s="103"/>
    </row>
    <row r="14" spans="1:12" ht="17.399999999999999" customHeight="1" x14ac:dyDescent="0.3">
      <c r="A14" s="104" t="s">
        <v>585</v>
      </c>
      <c r="B14" s="104"/>
      <c r="C14" s="104"/>
      <c r="D14" s="104"/>
      <c r="E14" s="104"/>
      <c r="F14" s="104"/>
      <c r="G14" s="104"/>
      <c r="H14" s="104"/>
      <c r="I14" s="104"/>
      <c r="J14" s="104"/>
      <c r="K14" s="104"/>
      <c r="L14" s="104"/>
    </row>
    <row r="15" spans="1:12" ht="6" customHeight="1" x14ac:dyDescent="0.3"/>
    <row r="16" spans="1:12" x14ac:dyDescent="0.3">
      <c r="A16" s="11" t="s">
        <v>47</v>
      </c>
      <c r="B16" s="5" t="s">
        <v>490</v>
      </c>
    </row>
    <row r="17" spans="1:8" x14ac:dyDescent="0.3">
      <c r="B17" s="5" t="s">
        <v>491</v>
      </c>
    </row>
    <row r="18" spans="1:8" x14ac:dyDescent="0.3">
      <c r="B18" s="5" t="s">
        <v>492</v>
      </c>
    </row>
    <row r="20" spans="1:8" x14ac:dyDescent="0.3">
      <c r="A20" s="11" t="s">
        <v>48</v>
      </c>
      <c r="B20" s="5" t="s">
        <v>493</v>
      </c>
    </row>
    <row r="21" spans="1:8" x14ac:dyDescent="0.3">
      <c r="B21" s="5" t="s">
        <v>494</v>
      </c>
    </row>
    <row r="22" spans="1:8" x14ac:dyDescent="0.3">
      <c r="B22" s="36" t="s">
        <v>495</v>
      </c>
    </row>
    <row r="23" spans="1:8" ht="7.95" customHeight="1" x14ac:dyDescent="0.3">
      <c r="B23" s="37"/>
    </row>
    <row r="24" spans="1:8" x14ac:dyDescent="0.3">
      <c r="A24" s="11" t="s">
        <v>49</v>
      </c>
      <c r="B24" s="105" t="s">
        <v>613</v>
      </c>
      <c r="C24" s="105"/>
      <c r="D24" s="105"/>
      <c r="E24" s="105"/>
      <c r="F24" s="105"/>
      <c r="G24" s="105"/>
      <c r="H24" s="105"/>
    </row>
    <row r="25" spans="1:8" x14ac:dyDescent="0.3">
      <c r="B25" s="37" t="s">
        <v>496</v>
      </c>
    </row>
  </sheetData>
  <mergeCells count="4">
    <mergeCell ref="A4:L4"/>
    <mergeCell ref="A13:L13"/>
    <mergeCell ref="A14:L14"/>
    <mergeCell ref="B24:H24"/>
  </mergeCells>
  <conditionalFormatting sqref="B24">
    <cfRule type="containsBlanks" dxfId="9" priority="1">
      <formula>LEN(TRIM(B24))=0</formula>
    </cfRule>
  </conditionalFormatting>
  <hyperlinks>
    <hyperlink ref="B25" r:id="rId1" display="www.england.nhs.uk/statistics/statistical-work-areas/nhs-111-minimum-data-set" xr:uid="{D0990DA8-1FE7-447F-8FDA-10F91CC1ED95}"/>
    <hyperlink ref="B22" r:id="rId2" xr:uid="{E8F3D76F-9DE9-4233-8AE0-C12F35237EB3}"/>
    <hyperlink ref="A14:L14" r:id="rId3" display="Statistics » Integrated Urgent Care (including NHS 111) (england.nhs.uk)" xr:uid="{915A8939-4A07-4123-8BE3-EEC5798FC2C2}"/>
  </hyperlinks>
  <pageMargins left="0.7" right="0.7" top="0.75" bottom="0.75" header="0.3" footer="0.3"/>
  <pageSetup paperSize="9" orientation="portrait" horizontalDpi="90" verticalDpi="9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89"/>
  <sheetViews>
    <sheetView showGridLines="0"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0" defaultRowHeight="13.2" x14ac:dyDescent="0.25"/>
  <cols>
    <col min="1" max="1" width="7.33203125" style="2" customWidth="1"/>
    <col min="2" max="2" width="43.5546875" style="2" customWidth="1"/>
    <col min="3" max="3" width="2.6640625" style="2" customWidth="1"/>
    <col min="4" max="7" width="12" style="2" bestFit="1" customWidth="1"/>
    <col min="8" max="8" width="10" style="2" bestFit="1" customWidth="1"/>
    <col min="9" max="9" width="14" style="2" customWidth="1"/>
    <col min="10" max="10" width="12" style="2" bestFit="1" customWidth="1"/>
    <col min="11" max="11" width="12.6640625" style="2" bestFit="1" customWidth="1"/>
    <col min="12" max="13" width="12.6640625" style="2" customWidth="1"/>
    <col min="14" max="14" width="5.5546875" style="2" customWidth="1"/>
    <col min="15" max="15" width="10.6640625" style="2" customWidth="1"/>
    <col min="16" max="16" width="10.6640625" style="54" customWidth="1"/>
    <col min="17" max="17" width="10.6640625" style="2" customWidth="1"/>
    <col min="18" max="18" width="10.6640625" style="54" customWidth="1"/>
    <col min="19" max="19" width="10.6640625" style="2" customWidth="1"/>
    <col min="20" max="20" width="10.6640625" style="54" customWidth="1"/>
    <col min="21" max="21" width="10.6640625" style="2" customWidth="1"/>
    <col min="22" max="22" width="10.6640625" style="54" customWidth="1"/>
    <col min="23" max="23" width="10.6640625" style="2" customWidth="1"/>
    <col min="24" max="24" width="10.6640625" style="54" customWidth="1"/>
    <col min="25" max="25" width="10.6640625" style="2" customWidth="1"/>
    <col min="26" max="26" width="10.6640625" style="54" customWidth="1"/>
    <col min="27" max="27" width="10.6640625" style="2" customWidth="1"/>
    <col min="28" max="28" width="10.6640625" style="54" customWidth="1"/>
    <col min="29" max="29" width="10.6640625" style="2" customWidth="1"/>
    <col min="30" max="30" width="10.6640625" style="54" customWidth="1"/>
    <col min="31" max="34" width="9" style="2" bestFit="1" customWidth="1"/>
    <col min="35" max="36" width="9" style="2" customWidth="1"/>
    <col min="37" max="38" width="8.6640625" style="2" customWidth="1"/>
    <col min="39" max="16384" width="8.6640625" style="2" hidden="1"/>
  </cols>
  <sheetData>
    <row r="1" spans="1:34" x14ac:dyDescent="0.25">
      <c r="A1" s="9"/>
      <c r="B1" s="10"/>
    </row>
    <row r="2" spans="1:34" x14ac:dyDescent="0.25">
      <c r="A2" s="11" t="s">
        <v>500</v>
      </c>
    </row>
    <row r="3" spans="1:34" s="12" customFormat="1" ht="13.8" thickBot="1" x14ac:dyDescent="0.3">
      <c r="C3" s="14"/>
      <c r="D3" s="50" t="str">
        <f>IF(D72="OK","","Error")</f>
        <v/>
      </c>
      <c r="E3" s="50" t="str">
        <f t="shared" ref="E3:K3" si="0">IF(E72="OK","","Error")</f>
        <v/>
      </c>
      <c r="F3" s="50" t="str">
        <f t="shared" si="0"/>
        <v/>
      </c>
      <c r="G3" s="50" t="str">
        <f t="shared" si="0"/>
        <v/>
      </c>
      <c r="H3" s="50" t="str">
        <f t="shared" si="0"/>
        <v/>
      </c>
      <c r="I3" s="50" t="str">
        <f t="shared" si="0"/>
        <v/>
      </c>
      <c r="J3" s="50" t="str">
        <f t="shared" si="0"/>
        <v/>
      </c>
      <c r="K3" s="50" t="str">
        <f t="shared" si="0"/>
        <v/>
      </c>
      <c r="L3" s="50"/>
      <c r="M3" s="50"/>
      <c r="N3" s="50"/>
      <c r="O3" s="50" t="str">
        <f t="shared" ref="O3:AC3" si="1">IF(O72="OK","","Error")</f>
        <v/>
      </c>
      <c r="P3" s="55"/>
      <c r="Q3" s="50" t="str">
        <f t="shared" si="1"/>
        <v/>
      </c>
      <c r="R3" s="55"/>
      <c r="S3" s="50" t="str">
        <f t="shared" si="1"/>
        <v/>
      </c>
      <c r="T3" s="55"/>
      <c r="U3" s="50" t="str">
        <f t="shared" si="1"/>
        <v/>
      </c>
      <c r="V3" s="55"/>
      <c r="W3" s="50" t="str">
        <f t="shared" si="1"/>
        <v/>
      </c>
      <c r="X3" s="55"/>
      <c r="Y3" s="50" t="str">
        <f t="shared" si="1"/>
        <v/>
      </c>
      <c r="Z3" s="55"/>
      <c r="AA3" s="50" t="str">
        <f t="shared" si="1"/>
        <v/>
      </c>
      <c r="AB3" s="55"/>
      <c r="AC3" s="50" t="str">
        <f t="shared" si="1"/>
        <v/>
      </c>
      <c r="AD3" s="55"/>
    </row>
    <row r="4" spans="1:34" ht="13.8" thickBot="1" x14ac:dyDescent="0.3">
      <c r="A4" s="2" t="s">
        <v>218</v>
      </c>
      <c r="B4" s="23" t="s">
        <v>547</v>
      </c>
      <c r="C4" s="22"/>
      <c r="D4" s="39"/>
      <c r="E4" s="39"/>
      <c r="F4" s="107" t="s">
        <v>556</v>
      </c>
      <c r="G4" s="107"/>
      <c r="H4" s="107"/>
      <c r="I4" s="107"/>
      <c r="J4" s="107"/>
      <c r="K4" s="107"/>
      <c r="L4" s="107"/>
      <c r="M4" s="107"/>
      <c r="N4" s="50"/>
      <c r="O4" s="107" t="s">
        <v>596</v>
      </c>
      <c r="P4" s="107"/>
      <c r="Q4" s="107"/>
      <c r="R4" s="107"/>
      <c r="S4" s="107"/>
      <c r="T4" s="107"/>
      <c r="U4" s="107"/>
      <c r="V4" s="107"/>
      <c r="W4" s="107"/>
      <c r="X4" s="107"/>
      <c r="Y4" s="107"/>
      <c r="Z4" s="107"/>
      <c r="AA4" s="107"/>
      <c r="AB4" s="107"/>
      <c r="AC4" s="107"/>
      <c r="AD4" s="107"/>
    </row>
    <row r="5" spans="1:34" ht="13.8" x14ac:dyDescent="0.25">
      <c r="B5" s="22"/>
      <c r="D5" s="40">
        <v>1</v>
      </c>
      <c r="E5" s="40">
        <v>2</v>
      </c>
      <c r="F5" s="40" t="s">
        <v>504</v>
      </c>
      <c r="G5" s="40" t="s">
        <v>505</v>
      </c>
      <c r="H5" s="40" t="s">
        <v>506</v>
      </c>
      <c r="I5" s="40" t="s">
        <v>507</v>
      </c>
      <c r="J5" s="40" t="s">
        <v>508</v>
      </c>
      <c r="K5" s="40" t="s">
        <v>509</v>
      </c>
      <c r="L5" s="40"/>
      <c r="M5" s="40"/>
      <c r="N5" s="40"/>
      <c r="O5" s="40" t="s">
        <v>510</v>
      </c>
      <c r="P5" s="40"/>
      <c r="Q5" s="108" t="s">
        <v>511</v>
      </c>
      <c r="R5" s="108"/>
      <c r="S5" s="40" t="s">
        <v>512</v>
      </c>
      <c r="T5" s="40"/>
      <c r="U5" s="40" t="s">
        <v>513</v>
      </c>
      <c r="V5" s="40"/>
      <c r="W5" s="40" t="s">
        <v>514</v>
      </c>
      <c r="X5" s="40"/>
      <c r="Y5" s="40" t="s">
        <v>515</v>
      </c>
      <c r="Z5" s="40"/>
      <c r="AA5" s="40" t="s">
        <v>516</v>
      </c>
      <c r="AB5" s="40"/>
      <c r="AC5" s="40" t="s">
        <v>517</v>
      </c>
      <c r="AD5" s="40"/>
    </row>
    <row r="6" spans="1:34" s="15" customFormat="1" ht="117" customHeight="1" x14ac:dyDescent="0.25">
      <c r="D6" s="53" t="s">
        <v>460</v>
      </c>
      <c r="E6" s="53" t="s">
        <v>461</v>
      </c>
      <c r="F6" s="53" t="s">
        <v>479</v>
      </c>
      <c r="G6" s="53" t="s">
        <v>463</v>
      </c>
      <c r="H6" s="53" t="s">
        <v>464</v>
      </c>
      <c r="I6" s="53" t="s">
        <v>465</v>
      </c>
      <c r="J6" s="53" t="s">
        <v>466</v>
      </c>
      <c r="K6" s="53" t="s">
        <v>467</v>
      </c>
      <c r="L6" s="58" t="s">
        <v>553</v>
      </c>
      <c r="M6" s="58" t="s">
        <v>554</v>
      </c>
      <c r="N6" s="58"/>
      <c r="O6" s="53" t="s">
        <v>468</v>
      </c>
      <c r="P6" s="53" t="s">
        <v>558</v>
      </c>
      <c r="Q6" s="53" t="s">
        <v>559</v>
      </c>
      <c r="R6" s="53" t="s">
        <v>558</v>
      </c>
      <c r="S6" s="53" t="s">
        <v>470</v>
      </c>
      <c r="T6" s="53" t="s">
        <v>558</v>
      </c>
      <c r="U6" s="53" t="s">
        <v>471</v>
      </c>
      <c r="V6" s="53" t="s">
        <v>558</v>
      </c>
      <c r="W6" s="53" t="s">
        <v>472</v>
      </c>
      <c r="X6" s="53" t="s">
        <v>558</v>
      </c>
      <c r="Y6" s="53" t="s">
        <v>473</v>
      </c>
      <c r="Z6" s="53" t="s">
        <v>558</v>
      </c>
      <c r="AA6" s="53" t="s">
        <v>474</v>
      </c>
      <c r="AB6" s="53" t="s">
        <v>558</v>
      </c>
      <c r="AC6" s="53" t="s">
        <v>555</v>
      </c>
      <c r="AD6" s="53" t="s">
        <v>558</v>
      </c>
    </row>
    <row r="7" spans="1:34" ht="3" customHeight="1" x14ac:dyDescent="0.25">
      <c r="A7" s="17"/>
      <c r="C7" s="13"/>
    </row>
    <row r="8" spans="1:34" x14ac:dyDescent="0.25">
      <c r="A8" s="13" t="str">
        <f>IF(Refs!A2="","",Refs!A2)</f>
        <v>*</v>
      </c>
      <c r="B8" s="2" t="str">
        <f>IF(Refs!B2="","",Refs!B2)</f>
        <v>England</v>
      </c>
      <c r="C8" s="13"/>
      <c r="D8" s="18">
        <f>SUMIFS(Raw!$K:$K,Raw!$J:$J,D$5,Raw!$B:$B,$B$4,Raw!$H:$H,$A8)</f>
        <v>285466</v>
      </c>
      <c r="E8" s="18">
        <f>SUMIFS(Raw!$K:$K,Raw!$J:$J,E$5,Raw!$B:$B,$B$4,Raw!$H:$H,$A8)</f>
        <v>18542</v>
      </c>
      <c r="F8" s="18">
        <f>SUMIFS(Raw!$K:$K,Raw!$J:$J,F$5,Raw!$B:$B,$B$4,Raw!$H:$H,$A8)</f>
        <v>9832</v>
      </c>
      <c r="G8" s="18">
        <f>SUMIFS(Raw!$K:$K,Raw!$J:$J,G$5,Raw!$B:$B,$B$4,Raw!$H:$H,$A8)</f>
        <v>3619</v>
      </c>
      <c r="H8" s="18">
        <f>SUMIFS(Raw!$K:$K,Raw!$J:$J,H$5,Raw!$B:$B,$B$4,Raw!$H:$H,$A8)</f>
        <v>1229</v>
      </c>
      <c r="I8" s="18">
        <f>SUMIFS(Raw!$K:$K,Raw!$J:$J,I$5,Raw!$B:$B,$B$4,Raw!$H:$H,$A8)</f>
        <v>1343</v>
      </c>
      <c r="J8" s="18">
        <f>SUMIFS(Raw!$K:$K,Raw!$J:$J,J$5,Raw!$B:$B,$B$4,Raw!$H:$H,$A8)</f>
        <v>2316</v>
      </c>
      <c r="K8" s="18">
        <f>SUMIFS(Raw!$K:$K,Raw!$J:$J,K$5,Raw!$B:$B,$B$4,Raw!$H:$H,$A8)</f>
        <v>203</v>
      </c>
      <c r="L8" s="51">
        <f>IF(E8&gt;0,SUM((F8+G8)/SUM(F8:J8)),"")</f>
        <v>0.73346420197393536</v>
      </c>
      <c r="M8" s="51">
        <f>IF(F8&gt;0,SUM((I8+J8)/SUM(F8:J8)),"")</f>
        <v>0.19952014831779269</v>
      </c>
      <c r="N8" s="59"/>
      <c r="O8" s="18">
        <f>SUMIFS(Raw!$K:$K,Raw!$J:$J,O$5,Raw!$B:$B,$B$4,Raw!$H:$H,$A8)</f>
        <v>4304</v>
      </c>
      <c r="P8" s="51">
        <f>IF(O8&gt;0,(O8/$AH8),"")</f>
        <v>0.24320506300502909</v>
      </c>
      <c r="Q8" s="18">
        <f>SUMIFS(Raw!$K:$K,Raw!$J:$J,Q$5,Raw!$B:$B,$B$4,Raw!$H:$H,$A8)</f>
        <v>2415</v>
      </c>
      <c r="R8" s="51">
        <f>IF(Q8&gt;0,(Q8/$AH8),"")</f>
        <v>0.13646380742498729</v>
      </c>
      <c r="S8" s="18">
        <f>SUMIFS(Raw!$K:$K,Raw!$J:$J,S$5,Raw!$B:$B,$B$4,Raw!$H:$H,$A8)</f>
        <v>2012</v>
      </c>
      <c r="T8" s="51">
        <f>IF(S8&gt;0,(S8/$AH8),"")</f>
        <v>0.11369158614454428</v>
      </c>
      <c r="U8" s="18">
        <f>SUMIFS(Raw!$K:$K,Raw!$J:$J,U$5,Raw!$B:$B,$B$4,Raw!$H:$H,$A8)</f>
        <v>4060</v>
      </c>
      <c r="V8" s="51">
        <f>IF(U8&gt;0,(U8/$AH8),"")</f>
        <v>0.22941741538113805</v>
      </c>
      <c r="W8" s="18">
        <f>SUMIFS(Raw!$K:$K,Raw!$J:$J,W$5,Raw!$B:$B,$B$4,Raw!$H:$H,$A8)</f>
        <v>541</v>
      </c>
      <c r="X8" s="51">
        <f>IF(W8&gt;0,(W8/$AH8),"")</f>
        <v>3.057015313329943E-2</v>
      </c>
      <c r="Y8" s="18">
        <f>SUMIFS(Raw!$K:$K,Raw!$J:$J,Y$5,Raw!$B:$B,$B$4,Raw!$H:$H,$A8)</f>
        <v>2578</v>
      </c>
      <c r="Z8" s="51">
        <f>IF(Y8&gt;0,(Y8/$AH8),"")</f>
        <v>0.14567440809176696</v>
      </c>
      <c r="AA8" s="18">
        <f>SUMIFS(Raw!$K:$K,Raw!$J:$J,AA$5,Raw!$B:$B,$B$4,Raw!$H:$H,$A8)</f>
        <v>1277</v>
      </c>
      <c r="AB8" s="51">
        <f>IF(AA8&gt;0,(AA8/$AH8),"")</f>
        <v>7.2159123015200319E-2</v>
      </c>
      <c r="AC8" s="18">
        <f>SUMIFS(Raw!$K:$K,Raw!$J:$J,AC$5,Raw!$B:$B,$B$4,Raw!$H:$H,$A8)</f>
        <v>510</v>
      </c>
      <c r="AD8" s="51">
        <f>IF(AC8&gt;0,(AC8/$AH8),"")</f>
        <v>2.8818443804034581E-2</v>
      </c>
      <c r="AH8" s="52">
        <f>SUM(AC8,AA8,Y8,W8,U8,S8,Q8,O8)</f>
        <v>17697</v>
      </c>
    </row>
    <row r="9" spans="1:34" s="61" customFormat="1" ht="18" customHeight="1" x14ac:dyDescent="0.3">
      <c r="A9" s="60" t="str">
        <f>IF(Refs!A3="","",Refs!A3)</f>
        <v/>
      </c>
      <c r="B9" s="61" t="str">
        <f>IF(Refs!B3="","",Refs!B3)</f>
        <v>-----------</v>
      </c>
      <c r="C9" s="60"/>
      <c r="D9" s="62"/>
      <c r="E9" s="62"/>
      <c r="F9" s="62"/>
      <c r="G9" s="62"/>
      <c r="H9" s="62"/>
      <c r="I9" s="62"/>
      <c r="J9" s="62"/>
      <c r="K9" s="62"/>
      <c r="L9" s="62"/>
      <c r="M9" s="62"/>
      <c r="N9" s="62"/>
      <c r="O9" s="62"/>
      <c r="P9" s="63"/>
      <c r="Q9" s="62"/>
      <c r="R9" s="63"/>
      <c r="S9" s="62"/>
      <c r="T9" s="63"/>
      <c r="U9" s="62"/>
      <c r="V9" s="63"/>
      <c r="W9" s="62"/>
      <c r="X9" s="63"/>
      <c r="Y9" s="62"/>
      <c r="Z9" s="63"/>
      <c r="AA9" s="62"/>
      <c r="AB9" s="63"/>
      <c r="AC9" s="62"/>
      <c r="AD9" s="63"/>
      <c r="AH9" s="64"/>
    </row>
    <row r="10" spans="1:34" x14ac:dyDescent="0.25">
      <c r="A10" s="13" t="str">
        <f>IF(Refs!A4="","",Refs!A4)</f>
        <v>Y63</v>
      </c>
      <c r="B10" s="2" t="str">
        <f>IF(Refs!B4="","",Refs!B4)</f>
        <v>North East and Yorkshire</v>
      </c>
      <c r="C10" s="13"/>
      <c r="D10" s="18">
        <f>SUMIFS(Raw!$K:$K,Raw!$J:$J,D$5,Raw!$B:$B,$B$4,Raw!$D:$D,$A10)</f>
        <v>17535</v>
      </c>
      <c r="E10" s="18">
        <f>SUMIFS(Raw!$K:$K,Raw!$J:$J,E$5,Raw!$B:$B,$B$4,Raw!$D:$D,$A10)</f>
        <v>1752</v>
      </c>
      <c r="F10" s="18">
        <f>SUMIFS(Raw!$K:$K,Raw!$J:$J,F$5,Raw!$B:$B,$B$4,Raw!$D:$D,$A10)</f>
        <v>1120</v>
      </c>
      <c r="G10" s="18">
        <f>SUMIFS(Raw!$K:$K,Raw!$J:$J,G$5,Raw!$B:$B,$B$4,Raw!$D:$D,$A10)</f>
        <v>337</v>
      </c>
      <c r="H10" s="18">
        <f>SUMIFS(Raw!$K:$K,Raw!$J:$J,H$5,Raw!$B:$B,$B$4,Raw!$D:$D,$A10)</f>
        <v>94</v>
      </c>
      <c r="I10" s="18">
        <f>SUMIFS(Raw!$K:$K,Raw!$J:$J,I$5,Raw!$B:$B,$B$4,Raw!$D:$D,$A10)</f>
        <v>81</v>
      </c>
      <c r="J10" s="18">
        <f>SUMIFS(Raw!$K:$K,Raw!$J:$J,J$5,Raw!$B:$B,$B$4,Raw!$D:$D,$A10)</f>
        <v>109</v>
      </c>
      <c r="K10" s="18">
        <f>SUMIFS(Raw!$K:$K,Raw!$J:$J,K$5,Raw!$B:$B,$B$4,Raw!$D:$D,$A10)</f>
        <v>11</v>
      </c>
      <c r="L10" s="51">
        <f t="shared" ref="L10:L16" si="2">IF(E10&gt;0,SUM((F10+G10)/SUM(F10:J10)),"")</f>
        <v>0.83687535898908672</v>
      </c>
      <c r="M10" s="51">
        <f t="shared" ref="M10:M16" si="3">IF(F10&gt;0,SUM((I10+J10)/SUM(F10:J10)),"")</f>
        <v>0.10913268236645605</v>
      </c>
      <c r="N10" s="59"/>
      <c r="O10" s="18">
        <f>SUMIFS(Raw!$K:$K,Raw!$J:$J,O$5,Raw!$B:$B,$B$4,Raw!$D:$D,$A10)</f>
        <v>389</v>
      </c>
      <c r="P10" s="51">
        <f t="shared" ref="P10:R16" si="4">IF(O10&gt;0,(O10/$AH10),"")</f>
        <v>0.22203196347031964</v>
      </c>
      <c r="Q10" s="18">
        <f>SUMIFS(Raw!$K:$K,Raw!$J:$J,Q$5,Raw!$B:$B,$B$4,Raw!$D:$D,$A10)</f>
        <v>230</v>
      </c>
      <c r="R10" s="51">
        <f t="shared" si="4"/>
        <v>0.13127853881278539</v>
      </c>
      <c r="S10" s="18">
        <f>SUMIFS(Raw!$K:$K,Raw!$J:$J,S$5,Raw!$B:$B,$B$4,Raw!$D:$D,$A10)</f>
        <v>226</v>
      </c>
      <c r="T10" s="51">
        <f t="shared" ref="T10" si="5">IF(S10&gt;0,(S10/$AH10),"")</f>
        <v>0.12899543378995434</v>
      </c>
      <c r="U10" s="18">
        <f>SUMIFS(Raw!$K:$K,Raw!$J:$J,U$5,Raw!$B:$B,$B$4,Raw!$D:$D,$A10)</f>
        <v>311</v>
      </c>
      <c r="V10" s="51">
        <f t="shared" ref="V10" si="6">IF(U10&gt;0,(U10/$AH10),"")</f>
        <v>0.17751141552511415</v>
      </c>
      <c r="W10" s="18">
        <f>SUMIFS(Raw!$K:$K,Raw!$J:$J,W$5,Raw!$B:$B,$B$4,Raw!$D:$D,$A10)</f>
        <v>16</v>
      </c>
      <c r="X10" s="51">
        <f t="shared" ref="X10" si="7">IF(W10&gt;0,(W10/$AH10),"")</f>
        <v>9.1324200913242004E-3</v>
      </c>
      <c r="Y10" s="18">
        <f>SUMIFS(Raw!$K:$K,Raw!$J:$J,Y$5,Raw!$B:$B,$B$4,Raw!$D:$D,$A10)</f>
        <v>149</v>
      </c>
      <c r="Z10" s="51">
        <f t="shared" ref="Z10" si="8">IF(Y10&gt;0,(Y10/$AH10),"")</f>
        <v>8.5045662100456623E-2</v>
      </c>
      <c r="AA10" s="18">
        <f>SUMIFS(Raw!$K:$K,Raw!$J:$J,AA$5,Raw!$B:$B,$B$4,Raw!$D:$D,$A10)</f>
        <v>53</v>
      </c>
      <c r="AB10" s="51">
        <f t="shared" ref="AB10" si="9">IF(AA10&gt;0,(AA10/$AH10),"")</f>
        <v>3.0251141552511414E-2</v>
      </c>
      <c r="AC10" s="18">
        <f>SUMIFS(Raw!$K:$K,Raw!$J:$J,AC$5,Raw!$B:$B,$B$4,Raw!$D:$D,$A10)</f>
        <v>378</v>
      </c>
      <c r="AD10" s="51">
        <f t="shared" ref="AD10" si="10">IF(AC10&gt;0,(AC10/$AH10),"")</f>
        <v>0.21575342465753425</v>
      </c>
      <c r="AH10" s="52">
        <f t="shared" ref="AH10:AH56" si="11">SUM(AC10,AA10,Y10,W10,U10,S10,Q10,O10)</f>
        <v>1752</v>
      </c>
    </row>
    <row r="11" spans="1:34" x14ac:dyDescent="0.25">
      <c r="A11" s="13" t="str">
        <f>IF(Refs!A5="","",Refs!A5)</f>
        <v>Y62</v>
      </c>
      <c r="B11" s="2" t="str">
        <f>IF(Refs!B5="","",Refs!B5)</f>
        <v>North West</v>
      </c>
      <c r="C11" s="13"/>
      <c r="D11" s="18">
        <f>SUMIFS(Raw!$K:$K,Raw!$J:$J,D$5,Raw!$B:$B,$B$4,Raw!$D:$D,$A11)</f>
        <v>1920</v>
      </c>
      <c r="E11" s="18">
        <f>SUMIFS(Raw!$K:$K,Raw!$J:$J,E$5,Raw!$B:$B,$B$4,Raw!$D:$D,$A11)</f>
        <v>777</v>
      </c>
      <c r="F11" s="18">
        <f>SUMIFS(Raw!$K:$K,Raw!$J:$J,F$5,Raw!$B:$B,$B$4,Raw!$D:$D,$A11)</f>
        <v>526</v>
      </c>
      <c r="G11" s="18">
        <f>SUMIFS(Raw!$K:$K,Raw!$J:$J,G$5,Raw!$B:$B,$B$4,Raw!$D:$D,$A11)</f>
        <v>149</v>
      </c>
      <c r="H11" s="18">
        <f>SUMIFS(Raw!$K:$K,Raw!$J:$J,H$5,Raw!$B:$B,$B$4,Raw!$D:$D,$A11)</f>
        <v>29</v>
      </c>
      <c r="I11" s="18">
        <f>SUMIFS(Raw!$K:$K,Raw!$J:$J,I$5,Raw!$B:$B,$B$4,Raw!$D:$D,$A11)</f>
        <v>24</v>
      </c>
      <c r="J11" s="18">
        <f>SUMIFS(Raw!$K:$K,Raw!$J:$J,J$5,Raw!$B:$B,$B$4,Raw!$D:$D,$A11)</f>
        <v>32</v>
      </c>
      <c r="K11" s="18">
        <f>SUMIFS(Raw!$K:$K,Raw!$J:$J,K$5,Raw!$B:$B,$B$4,Raw!$D:$D,$A11)</f>
        <v>17</v>
      </c>
      <c r="L11" s="51">
        <f t="shared" si="2"/>
        <v>0.88815789473684215</v>
      </c>
      <c r="M11" s="51">
        <f t="shared" si="3"/>
        <v>7.3684210526315783E-2</v>
      </c>
      <c r="N11" s="59"/>
      <c r="O11" s="18">
        <f>SUMIFS(Raw!$K:$K,Raw!$J:$J,O$5,Raw!$B:$B,$B$4,Raw!$D:$D,$A11)</f>
        <v>130</v>
      </c>
      <c r="P11" s="51">
        <f t="shared" si="4"/>
        <v>0.16731016731016732</v>
      </c>
      <c r="Q11" s="18">
        <f>SUMIFS(Raw!$K:$K,Raw!$J:$J,Q$5,Raw!$B:$B,$B$4,Raw!$D:$D,$A11)</f>
        <v>64</v>
      </c>
      <c r="R11" s="51">
        <f t="shared" si="4"/>
        <v>8.2368082368082365E-2</v>
      </c>
      <c r="S11" s="18">
        <f>SUMIFS(Raw!$K:$K,Raw!$J:$J,S$5,Raw!$B:$B,$B$4,Raw!$D:$D,$A11)</f>
        <v>116</v>
      </c>
      <c r="T11" s="51">
        <f t="shared" ref="T11" si="12">IF(S11&gt;0,(S11/$AH11),"")</f>
        <v>0.14929214929214929</v>
      </c>
      <c r="U11" s="18">
        <f>SUMIFS(Raw!$K:$K,Raw!$J:$J,U$5,Raw!$B:$B,$B$4,Raw!$D:$D,$A11)</f>
        <v>223</v>
      </c>
      <c r="V11" s="51">
        <f t="shared" ref="V11" si="13">IF(U11&gt;0,(U11/$AH11),"")</f>
        <v>0.28700128700128702</v>
      </c>
      <c r="W11" s="18">
        <f>SUMIFS(Raw!$K:$K,Raw!$J:$J,W$5,Raw!$B:$B,$B$4,Raw!$D:$D,$A11)</f>
        <v>45</v>
      </c>
      <c r="X11" s="51">
        <f t="shared" ref="X11" si="14">IF(W11&gt;0,(W11/$AH11),"")</f>
        <v>5.7915057915057917E-2</v>
      </c>
      <c r="Y11" s="18">
        <f>SUMIFS(Raw!$K:$K,Raw!$J:$J,Y$5,Raw!$B:$B,$B$4,Raw!$D:$D,$A11)</f>
        <v>157</v>
      </c>
      <c r="Z11" s="51">
        <f t="shared" ref="Z11" si="15">IF(Y11&gt;0,(Y11/$AH11),"")</f>
        <v>0.20205920205920205</v>
      </c>
      <c r="AA11" s="18">
        <f>SUMIFS(Raw!$K:$K,Raw!$J:$J,AA$5,Raw!$B:$B,$B$4,Raw!$D:$D,$A11)</f>
        <v>38</v>
      </c>
      <c r="AB11" s="51">
        <f t="shared" ref="AB11" si="16">IF(AA11&gt;0,(AA11/$AH11),"")</f>
        <v>4.8906048906048903E-2</v>
      </c>
      <c r="AC11" s="18">
        <f>SUMIFS(Raw!$K:$K,Raw!$J:$J,AC$5,Raw!$B:$B,$B$4,Raw!$D:$D,$A11)</f>
        <v>4</v>
      </c>
      <c r="AD11" s="51">
        <f t="shared" ref="AD11" si="17">IF(AC11&gt;0,(AC11/$AH11),"")</f>
        <v>5.1480051480051478E-3</v>
      </c>
      <c r="AH11" s="52">
        <f t="shared" si="11"/>
        <v>777</v>
      </c>
    </row>
    <row r="12" spans="1:34" x14ac:dyDescent="0.25">
      <c r="A12" s="13" t="str">
        <f>IF(Refs!A6="","",Refs!A6)</f>
        <v>Y60</v>
      </c>
      <c r="B12" s="2" t="str">
        <f>IF(Refs!B6="","",Refs!B6)</f>
        <v>Midlands</v>
      </c>
      <c r="C12" s="13"/>
      <c r="D12" s="18">
        <f>SUMIFS(Raw!$K:$K,Raw!$J:$J,D$5,Raw!$B:$B,$B$4,Raw!$D:$D,$A12)</f>
        <v>144975</v>
      </c>
      <c r="E12" s="18">
        <f>SUMIFS(Raw!$K:$K,Raw!$J:$J,E$5,Raw!$B:$B,$B$4,Raw!$D:$D,$A12)</f>
        <v>2547</v>
      </c>
      <c r="F12" s="18">
        <f>SUMIFS(Raw!$K:$K,Raw!$J:$J,F$5,Raw!$B:$B,$B$4,Raw!$D:$D,$A12)</f>
        <v>1421</v>
      </c>
      <c r="G12" s="18">
        <f>SUMIFS(Raw!$K:$K,Raw!$J:$J,G$5,Raw!$B:$B,$B$4,Raw!$D:$D,$A12)</f>
        <v>530</v>
      </c>
      <c r="H12" s="18">
        <f>SUMIFS(Raw!$K:$K,Raw!$J:$J,H$5,Raw!$B:$B,$B$4,Raw!$D:$D,$A12)</f>
        <v>154</v>
      </c>
      <c r="I12" s="18">
        <f>SUMIFS(Raw!$K:$K,Raw!$J:$J,I$5,Raw!$B:$B,$B$4,Raw!$D:$D,$A12)</f>
        <v>181</v>
      </c>
      <c r="J12" s="18">
        <f>SUMIFS(Raw!$K:$K,Raw!$J:$J,J$5,Raw!$B:$B,$B$4,Raw!$D:$D,$A12)</f>
        <v>242</v>
      </c>
      <c r="K12" s="18">
        <f>SUMIFS(Raw!$K:$K,Raw!$J:$J,K$5,Raw!$B:$B,$B$4,Raw!$D:$D,$A12)</f>
        <v>19</v>
      </c>
      <c r="L12" s="51">
        <f t="shared" si="2"/>
        <v>0.771756329113924</v>
      </c>
      <c r="M12" s="51">
        <f t="shared" si="3"/>
        <v>0.16732594936708861</v>
      </c>
      <c r="N12" s="59"/>
      <c r="O12" s="18">
        <f>SUMIFS(Raw!$K:$K,Raw!$J:$J,O$5,Raw!$B:$B,$B$4,Raw!$D:$D,$A12)</f>
        <v>479</v>
      </c>
      <c r="P12" s="51">
        <f t="shared" si="4"/>
        <v>0.23630981746423285</v>
      </c>
      <c r="Q12" s="18">
        <f>SUMIFS(Raw!$K:$K,Raw!$J:$J,Q$5,Raw!$B:$B,$B$4,Raw!$D:$D,$A12)</f>
        <v>472</v>
      </c>
      <c r="R12" s="51">
        <f t="shared" si="4"/>
        <v>0.23285643808584114</v>
      </c>
      <c r="S12" s="18">
        <f>SUMIFS(Raw!$K:$K,Raw!$J:$J,S$5,Raw!$B:$B,$B$4,Raw!$D:$D,$A12)</f>
        <v>310</v>
      </c>
      <c r="T12" s="51">
        <f t="shared" ref="T12" si="18">IF(S12&gt;0,(S12/$AH12),"")</f>
        <v>0.15293537247163297</v>
      </c>
      <c r="U12" s="18">
        <f>SUMIFS(Raw!$K:$K,Raw!$J:$J,U$5,Raw!$B:$B,$B$4,Raw!$D:$D,$A12)</f>
        <v>632</v>
      </c>
      <c r="V12" s="51">
        <f t="shared" ref="V12" si="19">IF(U12&gt;0,(U12/$AH12),"")</f>
        <v>0.31179082387765172</v>
      </c>
      <c r="W12" s="18">
        <f>SUMIFS(Raw!$K:$K,Raw!$J:$J,W$5,Raw!$B:$B,$B$4,Raw!$D:$D,$A12)</f>
        <v>31</v>
      </c>
      <c r="X12" s="51">
        <f t="shared" ref="X12" si="20">IF(W12&gt;0,(W12/$AH12),"")</f>
        <v>1.5293537247163296E-2</v>
      </c>
      <c r="Y12" s="18">
        <f>SUMIFS(Raw!$K:$K,Raw!$J:$J,Y$5,Raw!$B:$B,$B$4,Raw!$D:$D,$A12)</f>
        <v>63</v>
      </c>
      <c r="Z12" s="51">
        <f t="shared" ref="Z12" si="21">IF(Y12&gt;0,(Y12/$AH12),"")</f>
        <v>3.1080414405525406E-2</v>
      </c>
      <c r="AA12" s="18">
        <f>SUMIFS(Raw!$K:$K,Raw!$J:$J,AA$5,Raw!$B:$B,$B$4,Raw!$D:$D,$A12)</f>
        <v>18</v>
      </c>
      <c r="AB12" s="51">
        <f t="shared" ref="AB12" si="22">IF(AA12&gt;0,(AA12/$AH12),"")</f>
        <v>8.8801184015786881E-3</v>
      </c>
      <c r="AC12" s="18">
        <f>SUMIFS(Raw!$K:$K,Raw!$J:$J,AC$5,Raw!$B:$B,$B$4,Raw!$D:$D,$A12)</f>
        <v>22</v>
      </c>
      <c r="AD12" s="51">
        <f t="shared" ref="AD12" si="23">IF(AC12&gt;0,(AC12/$AH12),"")</f>
        <v>1.0853478046373951E-2</v>
      </c>
      <c r="AH12" s="52">
        <f t="shared" si="11"/>
        <v>2027</v>
      </c>
    </row>
    <row r="13" spans="1:34" x14ac:dyDescent="0.25">
      <c r="A13" s="13" t="str">
        <f>IF(Refs!A7="","",Refs!A7)</f>
        <v>Y61</v>
      </c>
      <c r="B13" s="2" t="str">
        <f>IF(Refs!B7="","",Refs!B7)</f>
        <v>East of England</v>
      </c>
      <c r="C13" s="13"/>
      <c r="D13" s="18">
        <f>SUMIFS(Raw!$K:$K,Raw!$J:$J,D$5,Raw!$B:$B,$B$4,Raw!$D:$D,$A13)</f>
        <v>38386</v>
      </c>
      <c r="E13" s="18">
        <f>SUMIFS(Raw!$K:$K,Raw!$J:$J,E$5,Raw!$B:$B,$B$4,Raw!$D:$D,$A13)</f>
        <v>4034</v>
      </c>
      <c r="F13" s="18">
        <f>SUMIFS(Raw!$K:$K,Raw!$J:$J,F$5,Raw!$B:$B,$B$4,Raw!$D:$D,$A13)</f>
        <v>2000</v>
      </c>
      <c r="G13" s="18">
        <f>SUMIFS(Raw!$K:$K,Raw!$J:$J,G$5,Raw!$B:$B,$B$4,Raw!$D:$D,$A13)</f>
        <v>865</v>
      </c>
      <c r="H13" s="18">
        <f>SUMIFS(Raw!$K:$K,Raw!$J:$J,H$5,Raw!$B:$B,$B$4,Raw!$D:$D,$A13)</f>
        <v>297</v>
      </c>
      <c r="I13" s="18">
        <f>SUMIFS(Raw!$K:$K,Raw!$J:$J,I$5,Raw!$B:$B,$B$4,Raw!$D:$D,$A13)</f>
        <v>308</v>
      </c>
      <c r="J13" s="18">
        <f>SUMIFS(Raw!$K:$K,Raw!$J:$J,J$5,Raw!$B:$B,$B$4,Raw!$D:$D,$A13)</f>
        <v>522</v>
      </c>
      <c r="K13" s="18">
        <f>SUMIFS(Raw!$K:$K,Raw!$J:$J,K$5,Raw!$B:$B,$B$4,Raw!$D:$D,$A13)</f>
        <v>42</v>
      </c>
      <c r="L13" s="51">
        <f t="shared" si="2"/>
        <v>0.71768537074148298</v>
      </c>
      <c r="M13" s="51">
        <f t="shared" si="3"/>
        <v>0.20791583166332667</v>
      </c>
      <c r="N13" s="59"/>
      <c r="O13" s="18">
        <f>SUMIFS(Raw!$K:$K,Raw!$J:$J,O$5,Raw!$B:$B,$B$4,Raw!$D:$D,$A13)</f>
        <v>1044</v>
      </c>
      <c r="P13" s="51">
        <f t="shared" si="4"/>
        <v>0.25880019831432821</v>
      </c>
      <c r="Q13" s="18">
        <f>SUMIFS(Raw!$K:$K,Raw!$J:$J,Q$5,Raw!$B:$B,$B$4,Raw!$D:$D,$A13)</f>
        <v>406</v>
      </c>
      <c r="R13" s="51">
        <f t="shared" si="4"/>
        <v>0.10064452156668319</v>
      </c>
      <c r="S13" s="18">
        <f>SUMIFS(Raw!$K:$K,Raw!$J:$J,S$5,Raw!$B:$B,$B$4,Raw!$D:$D,$A13)</f>
        <v>392</v>
      </c>
      <c r="T13" s="51">
        <f t="shared" ref="T13" si="24">IF(S13&gt;0,(S13/$AH13),"")</f>
        <v>9.7174020823004456E-2</v>
      </c>
      <c r="U13" s="18">
        <f>SUMIFS(Raw!$K:$K,Raw!$J:$J,U$5,Raw!$B:$B,$B$4,Raw!$D:$D,$A13)</f>
        <v>899</v>
      </c>
      <c r="V13" s="51">
        <f t="shared" ref="V13" si="25">IF(U13&gt;0,(U13/$AH13),"")</f>
        <v>0.22285572632622708</v>
      </c>
      <c r="W13" s="18">
        <f>SUMIFS(Raw!$K:$K,Raw!$J:$J,W$5,Raw!$B:$B,$B$4,Raw!$D:$D,$A13)</f>
        <v>145</v>
      </c>
      <c r="X13" s="51">
        <f t="shared" ref="X13" si="26">IF(W13&gt;0,(W13/$AH13),"")</f>
        <v>3.5944471988101141E-2</v>
      </c>
      <c r="Y13" s="18">
        <f>SUMIFS(Raw!$K:$K,Raw!$J:$J,Y$5,Raw!$B:$B,$B$4,Raw!$D:$D,$A13)</f>
        <v>552</v>
      </c>
      <c r="Z13" s="51">
        <f t="shared" ref="Z13" si="27">IF(Y13&gt;0,(Y13/$AH13),"")</f>
        <v>0.1368368864650471</v>
      </c>
      <c r="AA13" s="18">
        <f>SUMIFS(Raw!$K:$K,Raw!$J:$J,AA$5,Raw!$B:$B,$B$4,Raw!$D:$D,$A13)</f>
        <v>555</v>
      </c>
      <c r="AB13" s="51">
        <f t="shared" ref="AB13" si="28">IF(AA13&gt;0,(AA13/$AH13),"")</f>
        <v>0.13758056519583539</v>
      </c>
      <c r="AC13" s="18">
        <f>SUMIFS(Raw!$K:$K,Raw!$J:$J,AC$5,Raw!$B:$B,$B$4,Raw!$D:$D,$A13)</f>
        <v>41</v>
      </c>
      <c r="AD13" s="51">
        <f t="shared" ref="AD13" si="29">IF(AC13&gt;0,(AC13/$AH13),"")</f>
        <v>1.0163609320773426E-2</v>
      </c>
      <c r="AH13" s="52">
        <f t="shared" si="11"/>
        <v>4034</v>
      </c>
    </row>
    <row r="14" spans="1:34" x14ac:dyDescent="0.25">
      <c r="A14" s="13" t="str">
        <f>IF(Refs!A8="","",Refs!A8)</f>
        <v>Y56</v>
      </c>
      <c r="B14" s="2" t="str">
        <f>IF(Refs!B8="","",Refs!B8)</f>
        <v>London</v>
      </c>
      <c r="C14" s="13"/>
      <c r="D14" s="18">
        <f>SUMIFS(Raw!$K:$K,Raw!$J:$J,D$5,Raw!$B:$B,$B$4,Raw!$D:$D,$A14)</f>
        <v>12597</v>
      </c>
      <c r="E14" s="18">
        <f>SUMIFS(Raw!$K:$K,Raw!$J:$J,E$5,Raw!$B:$B,$B$4,Raw!$D:$D,$A14)</f>
        <v>1601</v>
      </c>
      <c r="F14" s="18">
        <f>SUMIFS(Raw!$K:$K,Raw!$J:$J,F$5,Raw!$B:$B,$B$4,Raw!$D:$D,$A14)</f>
        <v>837</v>
      </c>
      <c r="G14" s="18">
        <f>SUMIFS(Raw!$K:$K,Raw!$J:$J,G$5,Raw!$B:$B,$B$4,Raw!$D:$D,$A14)</f>
        <v>361</v>
      </c>
      <c r="H14" s="18">
        <f>SUMIFS(Raw!$K:$K,Raw!$J:$J,H$5,Raw!$B:$B,$B$4,Raw!$D:$D,$A14)</f>
        <v>124</v>
      </c>
      <c r="I14" s="18">
        <f>SUMIFS(Raw!$K:$K,Raw!$J:$J,I$5,Raw!$B:$B,$B$4,Raw!$D:$D,$A14)</f>
        <v>96</v>
      </c>
      <c r="J14" s="18">
        <f>SUMIFS(Raw!$K:$K,Raw!$J:$J,J$5,Raw!$B:$B,$B$4,Raw!$D:$D,$A14)</f>
        <v>174</v>
      </c>
      <c r="K14" s="18">
        <f>SUMIFS(Raw!$K:$K,Raw!$J:$J,K$5,Raw!$B:$B,$B$4,Raw!$D:$D,$A14)</f>
        <v>9</v>
      </c>
      <c r="L14" s="51">
        <f t="shared" si="2"/>
        <v>0.75251256281407031</v>
      </c>
      <c r="M14" s="51">
        <f t="shared" si="3"/>
        <v>0.16959798994974876</v>
      </c>
      <c r="N14" s="59"/>
      <c r="O14" s="18">
        <f>SUMIFS(Raw!$K:$K,Raw!$J:$J,O$5,Raw!$B:$B,$B$4,Raw!$D:$D,$A14)</f>
        <v>329</v>
      </c>
      <c r="P14" s="51">
        <f t="shared" si="4"/>
        <v>0.20549656464709556</v>
      </c>
      <c r="Q14" s="18">
        <f>SUMIFS(Raw!$K:$K,Raw!$J:$J,Q$5,Raw!$B:$B,$B$4,Raw!$D:$D,$A14)</f>
        <v>148</v>
      </c>
      <c r="R14" s="51">
        <f t="shared" si="4"/>
        <v>9.2442223610243596E-2</v>
      </c>
      <c r="S14" s="18">
        <f>SUMIFS(Raw!$K:$K,Raw!$J:$J,S$5,Raw!$B:$B,$B$4,Raw!$D:$D,$A14)</f>
        <v>206</v>
      </c>
      <c r="T14" s="51">
        <f t="shared" ref="T14" si="30">IF(S14&gt;0,(S14/$AH14),"")</f>
        <v>0.12866958151155528</v>
      </c>
      <c r="U14" s="18">
        <f>SUMIFS(Raw!$K:$K,Raw!$J:$J,U$5,Raw!$B:$B,$B$4,Raw!$D:$D,$A14)</f>
        <v>393</v>
      </c>
      <c r="V14" s="51">
        <f t="shared" ref="V14" si="31">IF(U14&gt;0,(U14/$AH14),"")</f>
        <v>0.24547158026233604</v>
      </c>
      <c r="W14" s="18">
        <f>SUMIFS(Raw!$K:$K,Raw!$J:$J,W$5,Raw!$B:$B,$B$4,Raw!$D:$D,$A14)</f>
        <v>45</v>
      </c>
      <c r="X14" s="51">
        <f t="shared" ref="X14" si="32">IF(W14&gt;0,(W14/$AH14),"")</f>
        <v>2.8107432854465958E-2</v>
      </c>
      <c r="Y14" s="18">
        <f>SUMIFS(Raw!$K:$K,Raw!$J:$J,Y$5,Raw!$B:$B,$B$4,Raw!$D:$D,$A14)</f>
        <v>367</v>
      </c>
      <c r="Z14" s="51">
        <f t="shared" ref="Z14" si="33">IF(Y14&gt;0,(Y14/$AH14),"")</f>
        <v>0.22923173016864459</v>
      </c>
      <c r="AA14" s="18">
        <f>SUMIFS(Raw!$K:$K,Raw!$J:$J,AA$5,Raw!$B:$B,$B$4,Raw!$D:$D,$A14)</f>
        <v>99</v>
      </c>
      <c r="AB14" s="51">
        <f t="shared" ref="AB14" si="34">IF(AA14&gt;0,(AA14/$AH14),"")</f>
        <v>6.1836352279825112E-2</v>
      </c>
      <c r="AC14" s="18">
        <f>SUMIFS(Raw!$K:$K,Raw!$J:$J,AC$5,Raw!$B:$B,$B$4,Raw!$D:$D,$A14)</f>
        <v>14</v>
      </c>
      <c r="AD14" s="51">
        <f t="shared" ref="AD14" si="35">IF(AC14&gt;0,(AC14/$AH14),"")</f>
        <v>8.7445346658338533E-3</v>
      </c>
      <c r="AH14" s="52">
        <f t="shared" si="11"/>
        <v>1601</v>
      </c>
    </row>
    <row r="15" spans="1:34" x14ac:dyDescent="0.25">
      <c r="A15" s="13" t="str">
        <f>IF(Refs!A9="","",Refs!A9)</f>
        <v>Y59</v>
      </c>
      <c r="B15" s="2" t="str">
        <f>IF(Refs!B9="","",Refs!B9)</f>
        <v>South East</v>
      </c>
      <c r="C15" s="13"/>
      <c r="D15" s="18">
        <f>SUMIFS(Raw!$K:$K,Raw!$J:$J,D$5,Raw!$B:$B,$B$4,Raw!$D:$D,$A15)</f>
        <v>9081</v>
      </c>
      <c r="E15" s="18">
        <f>SUMIFS(Raw!$K:$K,Raw!$J:$J,E$5,Raw!$B:$B,$B$4,Raw!$D:$D,$A15)</f>
        <v>3147</v>
      </c>
      <c r="F15" s="18">
        <f>SUMIFS(Raw!$K:$K,Raw!$J:$J,F$5,Raw!$B:$B,$B$4,Raw!$D:$D,$A15)</f>
        <v>1562</v>
      </c>
      <c r="G15" s="18">
        <f>SUMIFS(Raw!$K:$K,Raw!$J:$J,G$5,Raw!$B:$B,$B$4,Raw!$D:$D,$A15)</f>
        <v>487</v>
      </c>
      <c r="H15" s="18">
        <f>SUMIFS(Raw!$K:$K,Raw!$J:$J,H$5,Raw!$B:$B,$B$4,Raw!$D:$D,$A15)</f>
        <v>220</v>
      </c>
      <c r="I15" s="18">
        <f>SUMIFS(Raw!$K:$K,Raw!$J:$J,I$5,Raw!$B:$B,$B$4,Raw!$D:$D,$A15)</f>
        <v>282</v>
      </c>
      <c r="J15" s="18">
        <f>SUMIFS(Raw!$K:$K,Raw!$J:$J,J$5,Raw!$B:$B,$B$4,Raw!$D:$D,$A15)</f>
        <v>550</v>
      </c>
      <c r="K15" s="18">
        <f>SUMIFS(Raw!$K:$K,Raw!$J:$J,K$5,Raw!$B:$B,$B$4,Raw!$D:$D,$A15)</f>
        <v>46</v>
      </c>
      <c r="L15" s="51">
        <f t="shared" si="2"/>
        <v>0.66075459529184133</v>
      </c>
      <c r="M15" s="51">
        <f t="shared" si="3"/>
        <v>0.26830054821025473</v>
      </c>
      <c r="N15" s="59"/>
      <c r="O15" s="18">
        <f>SUMIFS(Raw!$K:$K,Raw!$J:$J,O$5,Raw!$B:$B,$B$4,Raw!$D:$D,$A15)</f>
        <v>719</v>
      </c>
      <c r="P15" s="51">
        <f t="shared" si="4"/>
        <v>0.23126407204889032</v>
      </c>
      <c r="Q15" s="18">
        <f>SUMIFS(Raw!$K:$K,Raw!$J:$J,Q$5,Raw!$B:$B,$B$4,Raw!$D:$D,$A15)</f>
        <v>541</v>
      </c>
      <c r="R15" s="51">
        <f t="shared" si="4"/>
        <v>0.17401093599228049</v>
      </c>
      <c r="S15" s="18">
        <f>SUMIFS(Raw!$K:$K,Raw!$J:$J,S$5,Raw!$B:$B,$B$4,Raw!$D:$D,$A15)</f>
        <v>275</v>
      </c>
      <c r="T15" s="51">
        <f t="shared" ref="T15" si="36">IF(S15&gt;0,(S15/$AH15),"")</f>
        <v>8.8452878739144425E-2</v>
      </c>
      <c r="U15" s="18">
        <f>SUMIFS(Raw!$K:$K,Raw!$J:$J,U$5,Raw!$B:$B,$B$4,Raw!$D:$D,$A15)</f>
        <v>832</v>
      </c>
      <c r="V15" s="51">
        <f t="shared" ref="V15" si="37">IF(U15&gt;0,(U15/$AH15),"")</f>
        <v>0.26761016403988419</v>
      </c>
      <c r="W15" s="18">
        <f>SUMIFS(Raw!$K:$K,Raw!$J:$J,W$5,Raw!$B:$B,$B$4,Raw!$D:$D,$A15)</f>
        <v>126</v>
      </c>
      <c r="X15" s="51">
        <f t="shared" ref="X15" si="38">IF(W15&gt;0,(W15/$AH15),"")</f>
        <v>4.052750080411708E-2</v>
      </c>
      <c r="Y15" s="18">
        <f>SUMIFS(Raw!$K:$K,Raw!$J:$J,Y$5,Raw!$B:$B,$B$4,Raw!$D:$D,$A15)</f>
        <v>381</v>
      </c>
      <c r="Z15" s="51">
        <f t="shared" ref="Z15" si="39">IF(Y15&gt;0,(Y15/$AH15),"")</f>
        <v>0.12254744290768736</v>
      </c>
      <c r="AA15" s="18">
        <f>SUMIFS(Raw!$K:$K,Raw!$J:$J,AA$5,Raw!$B:$B,$B$4,Raw!$D:$D,$A15)</f>
        <v>211</v>
      </c>
      <c r="AB15" s="51">
        <f t="shared" ref="AB15" si="40">IF(AA15&gt;0,(AA15/$AH15),"")</f>
        <v>6.7867481505307178E-2</v>
      </c>
      <c r="AC15" s="18">
        <f>SUMIFS(Raw!$K:$K,Raw!$J:$J,AC$5,Raw!$B:$B,$B$4,Raw!$D:$D,$A15)</f>
        <v>24</v>
      </c>
      <c r="AD15" s="51">
        <f t="shared" ref="AD15" si="41">IF(AC15&gt;0,(AC15/$AH15),"")</f>
        <v>7.7195239626889674E-3</v>
      </c>
      <c r="AH15" s="52">
        <f t="shared" si="11"/>
        <v>3109</v>
      </c>
    </row>
    <row r="16" spans="1:34" x14ac:dyDescent="0.25">
      <c r="A16" s="13" t="str">
        <f>IF(Refs!A10="","",Refs!A10)</f>
        <v>Y58</v>
      </c>
      <c r="B16" s="2" t="str">
        <f>IF(Refs!B10="","",Refs!B10)</f>
        <v>South West</v>
      </c>
      <c r="C16" s="13"/>
      <c r="D16" s="18">
        <f>SUMIFS(Raw!$K:$K,Raw!$J:$J,D$5,Raw!$B:$B,$B$4,Raw!$D:$D,$A16)</f>
        <v>60972</v>
      </c>
      <c r="E16" s="18">
        <f>SUMIFS(Raw!$K:$K,Raw!$J:$J,E$5,Raw!$B:$B,$B$4,Raw!$D:$D,$A16)</f>
        <v>4684</v>
      </c>
      <c r="F16" s="18">
        <f>SUMIFS(Raw!$K:$K,Raw!$J:$J,F$5,Raw!$B:$B,$B$4,Raw!$D:$D,$A16)</f>
        <v>2366</v>
      </c>
      <c r="G16" s="18">
        <f>SUMIFS(Raw!$K:$K,Raw!$J:$J,G$5,Raw!$B:$B,$B$4,Raw!$D:$D,$A16)</f>
        <v>890</v>
      </c>
      <c r="H16" s="18">
        <f>SUMIFS(Raw!$K:$K,Raw!$J:$J,H$5,Raw!$B:$B,$B$4,Raw!$D:$D,$A16)</f>
        <v>311</v>
      </c>
      <c r="I16" s="18">
        <f>SUMIFS(Raw!$K:$K,Raw!$J:$J,I$5,Raw!$B:$B,$B$4,Raw!$D:$D,$A16)</f>
        <v>371</v>
      </c>
      <c r="J16" s="18">
        <f>SUMIFS(Raw!$K:$K,Raw!$J:$J,J$5,Raw!$B:$B,$B$4,Raw!$D:$D,$A16)</f>
        <v>687</v>
      </c>
      <c r="K16" s="18">
        <f>SUMIFS(Raw!$K:$K,Raw!$J:$J,K$5,Raw!$B:$B,$B$4,Raw!$D:$D,$A16)</f>
        <v>59</v>
      </c>
      <c r="L16" s="51">
        <f t="shared" si="2"/>
        <v>0.70399999999999996</v>
      </c>
      <c r="M16" s="51">
        <f t="shared" si="3"/>
        <v>0.22875675675675675</v>
      </c>
      <c r="N16" s="59"/>
      <c r="O16" s="18">
        <f>SUMIFS(Raw!$K:$K,Raw!$J:$J,O$5,Raw!$B:$B,$B$4,Raw!$D:$D,$A16)</f>
        <v>1214</v>
      </c>
      <c r="P16" s="51">
        <f t="shared" si="4"/>
        <v>0.27609733909483741</v>
      </c>
      <c r="Q16" s="18">
        <f>SUMIFS(Raw!$K:$K,Raw!$J:$J,Q$5,Raw!$B:$B,$B$4,Raw!$D:$D,$A16)</f>
        <v>554</v>
      </c>
      <c r="R16" s="51">
        <f t="shared" si="4"/>
        <v>0.12599499658858312</v>
      </c>
      <c r="S16" s="18">
        <f>SUMIFS(Raw!$K:$K,Raw!$J:$J,S$5,Raw!$B:$B,$B$4,Raw!$D:$D,$A16)</f>
        <v>487</v>
      </c>
      <c r="T16" s="51">
        <f t="shared" ref="T16" si="42">IF(S16&gt;0,(S16/$AH16),"")</f>
        <v>0.11075733454628156</v>
      </c>
      <c r="U16" s="18">
        <f>SUMIFS(Raw!$K:$K,Raw!$J:$J,U$5,Raw!$B:$B,$B$4,Raw!$D:$D,$A16)</f>
        <v>770</v>
      </c>
      <c r="V16" s="51">
        <f t="shared" ref="V16" si="43">IF(U16&gt;0,(U16/$AH16),"")</f>
        <v>0.17511939959062997</v>
      </c>
      <c r="W16" s="18">
        <f>SUMIFS(Raw!$K:$K,Raw!$J:$J,W$5,Raw!$B:$B,$B$4,Raw!$D:$D,$A16)</f>
        <v>133</v>
      </c>
      <c r="X16" s="51">
        <f t="shared" ref="X16" si="44">IF(W16&gt;0,(W16/$AH16),"")</f>
        <v>3.0247896292926995E-2</v>
      </c>
      <c r="Y16" s="18">
        <f>SUMIFS(Raw!$K:$K,Raw!$J:$J,Y$5,Raw!$B:$B,$B$4,Raw!$D:$D,$A16)</f>
        <v>909</v>
      </c>
      <c r="Z16" s="51">
        <f t="shared" ref="Z16" si="45">IF(Y16&gt;0,(Y16/$AH16),"")</f>
        <v>0.20673186263361382</v>
      </c>
      <c r="AA16" s="18">
        <f>SUMIFS(Raw!$K:$K,Raw!$J:$J,AA$5,Raw!$B:$B,$B$4,Raw!$D:$D,$A16)</f>
        <v>303</v>
      </c>
      <c r="AB16" s="51">
        <f t="shared" ref="AB16" si="46">IF(AA16&gt;0,(AA16/$AH16),"")</f>
        <v>6.8910620877871281E-2</v>
      </c>
      <c r="AC16" s="18">
        <f>SUMIFS(Raw!$K:$K,Raw!$J:$J,AC$5,Raw!$B:$B,$B$4,Raw!$D:$D,$A16)</f>
        <v>27</v>
      </c>
      <c r="AD16" s="51">
        <f t="shared" ref="AD16" si="47">IF(AC16&gt;0,(AC16/$AH16),"")</f>
        <v>6.1405503752558566E-3</v>
      </c>
      <c r="AH16" s="52">
        <f t="shared" si="11"/>
        <v>4397</v>
      </c>
    </row>
    <row r="17" spans="1:34" s="61" customFormat="1" ht="18" customHeight="1" x14ac:dyDescent="0.3">
      <c r="A17" s="60" t="str">
        <f>IF(Refs!A11="","",Refs!A11)</f>
        <v/>
      </c>
      <c r="B17" s="61" t="str">
        <f>IF(Refs!B11="","",Refs!B11)</f>
        <v>-----------</v>
      </c>
      <c r="C17" s="60"/>
      <c r="D17" s="62"/>
      <c r="E17" s="62"/>
      <c r="F17" s="62"/>
      <c r="G17" s="62"/>
      <c r="H17" s="62"/>
      <c r="I17" s="62"/>
      <c r="J17" s="62"/>
      <c r="K17" s="62"/>
      <c r="L17" s="62"/>
      <c r="M17" s="62"/>
      <c r="N17" s="62"/>
      <c r="O17" s="62"/>
      <c r="P17" s="63"/>
      <c r="Q17" s="62"/>
      <c r="R17" s="63"/>
      <c r="S17" s="62"/>
      <c r="T17" s="63"/>
      <c r="U17" s="62"/>
      <c r="V17" s="63"/>
      <c r="W17" s="62"/>
      <c r="X17" s="63"/>
      <c r="Y17" s="62"/>
      <c r="Z17" s="63"/>
      <c r="AA17" s="62"/>
      <c r="AB17" s="63"/>
      <c r="AC17" s="62"/>
      <c r="AD17" s="63"/>
      <c r="AH17" s="64"/>
    </row>
    <row r="18" spans="1:34" x14ac:dyDescent="0.25">
      <c r="A18" s="13" t="str">
        <f>IF(Refs!A12="","",Refs!A12)</f>
        <v>111AA1</v>
      </c>
      <c r="B18" s="2" t="str">
        <f>IF(Refs!B12="","",Refs!B12)</f>
        <v>North East</v>
      </c>
      <c r="C18" s="13"/>
      <c r="D18" s="18">
        <f>SUMIFS(Raw!$K:$K,Raw!$J:$J,D$5,Raw!$B:$B,$B$4,Raw!$H:$H,$A18)</f>
        <v>9000</v>
      </c>
      <c r="E18" s="18">
        <f>SUMIFS(Raw!$K:$K,Raw!$J:$J,E$5,Raw!$B:$B,$B$4,Raw!$H:$H,$A18)</f>
        <v>1210</v>
      </c>
      <c r="F18" s="18">
        <f>SUMIFS(Raw!$K:$K,Raw!$J:$J,F$5,Raw!$B:$B,$B$4,Raw!$H:$H,$A18)</f>
        <v>796</v>
      </c>
      <c r="G18" s="18">
        <f>SUMIFS(Raw!$K:$K,Raw!$J:$J,G$5,Raw!$B:$B,$B$4,Raw!$H:$H,$A18)</f>
        <v>217</v>
      </c>
      <c r="H18" s="18">
        <f>SUMIFS(Raw!$K:$K,Raw!$J:$J,H$5,Raw!$B:$B,$B$4,Raw!$H:$H,$A18)</f>
        <v>62</v>
      </c>
      <c r="I18" s="18">
        <f>SUMIFS(Raw!$K:$K,Raw!$J:$J,I$5,Raw!$B:$B,$B$4,Raw!$H:$H,$A18)</f>
        <v>48</v>
      </c>
      <c r="J18" s="18">
        <f>SUMIFS(Raw!$K:$K,Raw!$J:$J,J$5,Raw!$B:$B,$B$4,Raw!$H:$H,$A18)</f>
        <v>85</v>
      </c>
      <c r="K18" s="18">
        <f>SUMIFS(Raw!$K:$K,Raw!$J:$J,K$5,Raw!$B:$B,$B$4,Raw!$H:$H,$A18)</f>
        <v>2</v>
      </c>
      <c r="L18" s="51">
        <f t="shared" ref="L18:L56" si="48">IF(E18&gt;0,SUM((F18+G18)/SUM(F18:J18)),"")</f>
        <v>0.83857615894039739</v>
      </c>
      <c r="M18" s="51">
        <f t="shared" ref="M18:M56" si="49">IF(F18&gt;0,SUM((I18+J18)/SUM(F18:J18)),"")</f>
        <v>0.11009933774834436</v>
      </c>
      <c r="N18" s="77"/>
      <c r="O18" s="18">
        <f>SUMIFS(Raw!$K:$K,Raw!$J:$J,O$5,Raw!$B:$B,$B$4,Raw!$H:$H,$A18)</f>
        <v>259</v>
      </c>
      <c r="P18" s="51">
        <f t="shared" ref="P18:R56" si="50">IF(O18&gt;0,(O18/$AH18),"")</f>
        <v>0.21404958677685951</v>
      </c>
      <c r="Q18" s="18">
        <f>SUMIFS(Raw!$K:$K,Raw!$J:$J,Q$5,Raw!$B:$B,$B$4,Raw!$H:$H,$A18)</f>
        <v>198</v>
      </c>
      <c r="R18" s="51">
        <f t="shared" si="50"/>
        <v>0.16363636363636364</v>
      </c>
      <c r="S18" s="18">
        <f>SUMIFS(Raw!$K:$K,Raw!$J:$J,S$5,Raw!$B:$B,$B$4,Raw!$H:$H,$A18)</f>
        <v>125</v>
      </c>
      <c r="T18" s="51">
        <f t="shared" ref="T18" si="51">IF(S18&gt;0,(S18/$AH18),"")</f>
        <v>0.10330578512396695</v>
      </c>
      <c r="U18" s="18">
        <f>SUMIFS(Raw!$K:$K,Raw!$J:$J,U$5,Raw!$B:$B,$B$4,Raw!$H:$H,$A18)</f>
        <v>174</v>
      </c>
      <c r="V18" s="51">
        <f t="shared" ref="V18" si="52">IF(U18&gt;0,(U18/$AH18),"")</f>
        <v>0.14380165289256197</v>
      </c>
      <c r="W18" s="18">
        <f>SUMIFS(Raw!$K:$K,Raw!$J:$J,W$5,Raw!$B:$B,$B$4,Raw!$H:$H,$A18)</f>
        <v>16</v>
      </c>
      <c r="X18" s="51">
        <f t="shared" ref="X18" si="53">IF(W18&gt;0,(W18/$AH18),"")</f>
        <v>1.3223140495867768E-2</v>
      </c>
      <c r="Y18" s="18">
        <f>SUMIFS(Raw!$K:$K,Raw!$J:$J,Y$5,Raw!$B:$B,$B$4,Raw!$H:$H,$A18)</f>
        <v>35</v>
      </c>
      <c r="Z18" s="51">
        <f t="shared" ref="Z18" si="54">IF(Y18&gt;0,(Y18/$AH18),"")</f>
        <v>2.8925619834710745E-2</v>
      </c>
      <c r="AA18" s="18">
        <f>SUMIFS(Raw!$K:$K,Raw!$J:$J,AA$5,Raw!$B:$B,$B$4,Raw!$H:$H,$A18)</f>
        <v>31</v>
      </c>
      <c r="AB18" s="51">
        <f t="shared" ref="AB18" si="55">IF(AA18&gt;0,(AA18/$AH18),"")</f>
        <v>2.5619834710743802E-2</v>
      </c>
      <c r="AC18" s="18">
        <f>SUMIFS(Raw!$K:$K,Raw!$J:$J,AC$5,Raw!$B:$B,$B$4,Raw!$H:$H,$A18)</f>
        <v>372</v>
      </c>
      <c r="AD18" s="51">
        <f t="shared" ref="AD18" si="56">IF(AC18&gt;0,(AC18/$AH18),"")</f>
        <v>0.30743801652892561</v>
      </c>
      <c r="AH18" s="52">
        <f t="shared" si="11"/>
        <v>1210</v>
      </c>
    </row>
    <row r="19" spans="1:34" x14ac:dyDescent="0.25">
      <c r="A19" s="13" t="str">
        <f>IF(Refs!A13="","",Refs!A13)</f>
        <v>111AI7</v>
      </c>
      <c r="B19" s="2" t="str">
        <f>IF(Refs!B13="","",Refs!B13)</f>
        <v>Yorkshire and Humber</v>
      </c>
      <c r="C19" s="13"/>
      <c r="D19" s="18">
        <f>SUMIFS(Raw!$K:$K,Raw!$J:$J,D$5,Raw!$B:$B,$B$4,Raw!$H:$H,$A19)</f>
        <v>8535</v>
      </c>
      <c r="E19" s="18">
        <f>SUMIFS(Raw!$K:$K,Raw!$J:$J,E$5,Raw!$B:$B,$B$4,Raw!$H:$H,$A19)</f>
        <v>542</v>
      </c>
      <c r="F19" s="18">
        <f>SUMIFS(Raw!$K:$K,Raw!$J:$J,F$5,Raw!$B:$B,$B$4,Raw!$H:$H,$A19)</f>
        <v>324</v>
      </c>
      <c r="G19" s="18">
        <f>SUMIFS(Raw!$K:$K,Raw!$J:$J,G$5,Raw!$B:$B,$B$4,Raw!$H:$H,$A19)</f>
        <v>120</v>
      </c>
      <c r="H19" s="18">
        <f>SUMIFS(Raw!$K:$K,Raw!$J:$J,H$5,Raw!$B:$B,$B$4,Raw!$H:$H,$A19)</f>
        <v>32</v>
      </c>
      <c r="I19" s="18">
        <f>SUMIFS(Raw!$K:$K,Raw!$J:$J,I$5,Raw!$B:$B,$B$4,Raw!$H:$H,$A19)</f>
        <v>33</v>
      </c>
      <c r="J19" s="18">
        <f>SUMIFS(Raw!$K:$K,Raw!$J:$J,J$5,Raw!$B:$B,$B$4,Raw!$H:$H,$A19)</f>
        <v>24</v>
      </c>
      <c r="K19" s="18">
        <f>SUMIFS(Raw!$K:$K,Raw!$J:$J,K$5,Raw!$B:$B,$B$4,Raw!$H:$H,$A19)</f>
        <v>9</v>
      </c>
      <c r="L19" s="51">
        <f t="shared" si="48"/>
        <v>0.83302063789868663</v>
      </c>
      <c r="M19" s="51">
        <f t="shared" si="49"/>
        <v>0.10694183864915573</v>
      </c>
      <c r="N19" s="77"/>
      <c r="O19" s="18">
        <f>SUMIFS(Raw!$K:$K,Raw!$J:$J,O$5,Raw!$B:$B,$B$4,Raw!$H:$H,$A19)</f>
        <v>130</v>
      </c>
      <c r="P19" s="51">
        <f t="shared" si="50"/>
        <v>0.23985239852398524</v>
      </c>
      <c r="Q19" s="18">
        <f>SUMIFS(Raw!$K:$K,Raw!$J:$J,Q$5,Raw!$B:$B,$B$4,Raw!$H:$H,$A19)</f>
        <v>32</v>
      </c>
      <c r="R19" s="51">
        <f t="shared" si="50"/>
        <v>5.9040590405904057E-2</v>
      </c>
      <c r="S19" s="18">
        <f>SUMIFS(Raw!$K:$K,Raw!$J:$J,S$5,Raw!$B:$B,$B$4,Raw!$H:$H,$A19)</f>
        <v>101</v>
      </c>
      <c r="T19" s="51">
        <f t="shared" ref="T19" si="57">IF(S19&gt;0,(S19/$AH19),"")</f>
        <v>0.18634686346863469</v>
      </c>
      <c r="U19" s="18">
        <f>SUMIFS(Raw!$K:$K,Raw!$J:$J,U$5,Raw!$B:$B,$B$4,Raw!$H:$H,$A19)</f>
        <v>137</v>
      </c>
      <c r="V19" s="51">
        <f t="shared" ref="V19" si="58">IF(U19&gt;0,(U19/$AH19),"")</f>
        <v>0.25276752767527677</v>
      </c>
      <c r="W19" s="18">
        <f>SUMIFS(Raw!$K:$K,Raw!$J:$J,W$5,Raw!$B:$B,$B$4,Raw!$H:$H,$A19)</f>
        <v>0</v>
      </c>
      <c r="X19" s="51" t="str">
        <f t="shared" ref="X19" si="59">IF(W19&gt;0,(W19/$AH19),"")</f>
        <v/>
      </c>
      <c r="Y19" s="18">
        <f>SUMIFS(Raw!$K:$K,Raw!$J:$J,Y$5,Raw!$B:$B,$B$4,Raw!$H:$H,$A19)</f>
        <v>114</v>
      </c>
      <c r="Z19" s="51">
        <f t="shared" ref="Z19" si="60">IF(Y19&gt;0,(Y19/$AH19),"")</f>
        <v>0.21033210332103322</v>
      </c>
      <c r="AA19" s="18">
        <f>SUMIFS(Raw!$K:$K,Raw!$J:$J,AA$5,Raw!$B:$B,$B$4,Raw!$H:$H,$A19)</f>
        <v>22</v>
      </c>
      <c r="AB19" s="51">
        <f t="shared" ref="AB19" si="61">IF(AA19&gt;0,(AA19/$AH19),"")</f>
        <v>4.0590405904059039E-2</v>
      </c>
      <c r="AC19" s="18">
        <f>SUMIFS(Raw!$K:$K,Raw!$J:$J,AC$5,Raw!$B:$B,$B$4,Raw!$H:$H,$A19)</f>
        <v>6</v>
      </c>
      <c r="AD19" s="51">
        <f t="shared" ref="AD19" si="62">IF(AC19&gt;0,(AC19/$AH19),"")</f>
        <v>1.107011070110701E-2</v>
      </c>
      <c r="AH19" s="52">
        <f t="shared" si="11"/>
        <v>542</v>
      </c>
    </row>
    <row r="20" spans="1:34" ht="21.6" customHeight="1" x14ac:dyDescent="0.25">
      <c r="A20" s="13" t="str">
        <f>IF(Refs!A14="","",Refs!A14)</f>
        <v>111AJ3</v>
      </c>
      <c r="B20" s="2" t="str">
        <f>IF(Refs!B14="","",Refs!B14)</f>
        <v>North West including Blackpool</v>
      </c>
      <c r="C20" s="13"/>
      <c r="D20" s="18">
        <f>SUMIFS(Raw!$K:$K,Raw!$J:$J,D$5,Raw!$B:$B,$B$4,Raw!$H:$H,$A20)</f>
        <v>1920</v>
      </c>
      <c r="E20" s="18">
        <f>SUMIFS(Raw!$K:$K,Raw!$J:$J,E$5,Raw!$B:$B,$B$4,Raw!$H:$H,$A20)</f>
        <v>777</v>
      </c>
      <c r="F20" s="18">
        <f>SUMIFS(Raw!$K:$K,Raw!$J:$J,F$5,Raw!$B:$B,$B$4,Raw!$H:$H,$A20)</f>
        <v>526</v>
      </c>
      <c r="G20" s="18">
        <f>SUMIFS(Raw!$K:$K,Raw!$J:$J,G$5,Raw!$B:$B,$B$4,Raw!$H:$H,$A20)</f>
        <v>149</v>
      </c>
      <c r="H20" s="18">
        <f>SUMIFS(Raw!$K:$K,Raw!$J:$J,H$5,Raw!$B:$B,$B$4,Raw!$H:$H,$A20)</f>
        <v>29</v>
      </c>
      <c r="I20" s="18">
        <f>SUMIFS(Raw!$K:$K,Raw!$J:$J,I$5,Raw!$B:$B,$B$4,Raw!$H:$H,$A20)</f>
        <v>24</v>
      </c>
      <c r="J20" s="18">
        <f>SUMIFS(Raw!$K:$K,Raw!$J:$J,J$5,Raw!$B:$B,$B$4,Raw!$H:$H,$A20)</f>
        <v>32</v>
      </c>
      <c r="K20" s="18">
        <f>SUMIFS(Raw!$K:$K,Raw!$J:$J,K$5,Raw!$B:$B,$B$4,Raw!$H:$H,$A20)</f>
        <v>17</v>
      </c>
      <c r="L20" s="51">
        <f t="shared" si="48"/>
        <v>0.88815789473684215</v>
      </c>
      <c r="M20" s="51">
        <f t="shared" si="49"/>
        <v>7.3684210526315783E-2</v>
      </c>
      <c r="N20" s="77"/>
      <c r="O20" s="18">
        <f>SUMIFS(Raw!$K:$K,Raw!$J:$J,O$5,Raw!$B:$B,$B$4,Raw!$H:$H,$A20)</f>
        <v>130</v>
      </c>
      <c r="P20" s="51">
        <f t="shared" si="50"/>
        <v>0.16731016731016732</v>
      </c>
      <c r="Q20" s="18">
        <f>SUMIFS(Raw!$K:$K,Raw!$J:$J,Q$5,Raw!$B:$B,$B$4,Raw!$H:$H,$A20)</f>
        <v>64</v>
      </c>
      <c r="R20" s="51">
        <f t="shared" si="50"/>
        <v>8.2368082368082365E-2</v>
      </c>
      <c r="S20" s="18">
        <f>SUMIFS(Raw!$K:$K,Raw!$J:$J,S$5,Raw!$B:$B,$B$4,Raw!$H:$H,$A20)</f>
        <v>116</v>
      </c>
      <c r="T20" s="51">
        <f t="shared" ref="T20" si="63">IF(S20&gt;0,(S20/$AH20),"")</f>
        <v>0.14929214929214929</v>
      </c>
      <c r="U20" s="18">
        <f>SUMIFS(Raw!$K:$K,Raw!$J:$J,U$5,Raw!$B:$B,$B$4,Raw!$H:$H,$A20)</f>
        <v>223</v>
      </c>
      <c r="V20" s="51">
        <f t="shared" ref="V20" si="64">IF(U20&gt;0,(U20/$AH20),"")</f>
        <v>0.28700128700128702</v>
      </c>
      <c r="W20" s="18">
        <f>SUMIFS(Raw!$K:$K,Raw!$J:$J,W$5,Raw!$B:$B,$B$4,Raw!$H:$H,$A20)</f>
        <v>45</v>
      </c>
      <c r="X20" s="51">
        <f t="shared" ref="X20" si="65">IF(W20&gt;0,(W20/$AH20),"")</f>
        <v>5.7915057915057917E-2</v>
      </c>
      <c r="Y20" s="18">
        <f>SUMIFS(Raw!$K:$K,Raw!$J:$J,Y$5,Raw!$B:$B,$B$4,Raw!$H:$H,$A20)</f>
        <v>157</v>
      </c>
      <c r="Z20" s="51">
        <f t="shared" ref="Z20" si="66">IF(Y20&gt;0,(Y20/$AH20),"")</f>
        <v>0.20205920205920205</v>
      </c>
      <c r="AA20" s="18">
        <f>SUMIFS(Raw!$K:$K,Raw!$J:$J,AA$5,Raw!$B:$B,$B$4,Raw!$H:$H,$A20)</f>
        <v>38</v>
      </c>
      <c r="AB20" s="51">
        <f t="shared" ref="AB20" si="67">IF(AA20&gt;0,(AA20/$AH20),"")</f>
        <v>4.8906048906048903E-2</v>
      </c>
      <c r="AC20" s="18">
        <f>SUMIFS(Raw!$K:$K,Raw!$J:$J,AC$5,Raw!$B:$B,$B$4,Raw!$H:$H,$A20)</f>
        <v>4</v>
      </c>
      <c r="AD20" s="51">
        <f t="shared" ref="AD20" si="68">IF(AC20&gt;0,(AC20/$AH20),"")</f>
        <v>5.1480051480051478E-3</v>
      </c>
      <c r="AH20" s="52">
        <f t="shared" si="11"/>
        <v>777</v>
      </c>
    </row>
    <row r="21" spans="1:34" ht="21.6" customHeight="1" x14ac:dyDescent="0.25">
      <c r="A21" s="13" t="str">
        <f>IF(Refs!A15="","",Refs!A15)</f>
        <v>111AJ8</v>
      </c>
      <c r="B21" s="2" t="str">
        <f>IF(Refs!B15="","",Refs!B15)</f>
        <v>Derbyshire (DHU)</v>
      </c>
      <c r="C21" s="13"/>
      <c r="D21" s="18">
        <f>SUMIFS(Raw!$K:$K,Raw!$J:$J,D$5,Raw!$B:$B,$B$4,Raw!$H:$H,$A21)</f>
        <v>440</v>
      </c>
      <c r="E21" s="18">
        <f>SUMIFS(Raw!$K:$K,Raw!$J:$J,E$5,Raw!$B:$B,$B$4,Raw!$H:$H,$A21)</f>
        <v>69</v>
      </c>
      <c r="F21" s="18">
        <f>SUMIFS(Raw!$K:$K,Raw!$J:$J,F$5,Raw!$B:$B,$B$4,Raw!$H:$H,$A21)</f>
        <v>45</v>
      </c>
      <c r="G21" s="18">
        <f>SUMIFS(Raw!$K:$K,Raw!$J:$J,G$5,Raw!$B:$B,$B$4,Raw!$H:$H,$A21)</f>
        <v>12</v>
      </c>
      <c r="H21" s="18">
        <f>SUMIFS(Raw!$K:$K,Raw!$J:$J,H$5,Raw!$B:$B,$B$4,Raw!$H:$H,$A21)</f>
        <v>1</v>
      </c>
      <c r="I21" s="18">
        <f>SUMIFS(Raw!$K:$K,Raw!$J:$J,I$5,Raw!$B:$B,$B$4,Raw!$H:$H,$A21)</f>
        <v>4</v>
      </c>
      <c r="J21" s="18">
        <f>SUMIFS(Raw!$K:$K,Raw!$J:$J,J$5,Raw!$B:$B,$B$4,Raw!$H:$H,$A21)</f>
        <v>6</v>
      </c>
      <c r="K21" s="18">
        <f>SUMIFS(Raw!$K:$K,Raw!$J:$J,K$5,Raw!$B:$B,$B$4,Raw!$H:$H,$A21)</f>
        <v>1</v>
      </c>
      <c r="L21" s="51">
        <f t="shared" si="48"/>
        <v>0.83823529411764708</v>
      </c>
      <c r="M21" s="51">
        <f t="shared" si="49"/>
        <v>0.14705882352941177</v>
      </c>
      <c r="N21" s="77"/>
      <c r="O21" s="18">
        <f>SUMIFS(Raw!$K:$K,Raw!$J:$J,O$5,Raw!$B:$B,$B$4,Raw!$H:$H,$A21)</f>
        <v>25</v>
      </c>
      <c r="P21" s="51">
        <f t="shared" si="50"/>
        <v>0.36231884057971014</v>
      </c>
      <c r="Q21" s="18">
        <f>SUMIFS(Raw!$K:$K,Raw!$J:$J,Q$5,Raw!$B:$B,$B$4,Raw!$H:$H,$A21)</f>
        <v>12</v>
      </c>
      <c r="R21" s="51">
        <f t="shared" si="50"/>
        <v>0.17391304347826086</v>
      </c>
      <c r="S21" s="18">
        <f>SUMIFS(Raw!$K:$K,Raw!$J:$J,S$5,Raw!$B:$B,$B$4,Raw!$H:$H,$A21)</f>
        <v>7</v>
      </c>
      <c r="T21" s="51">
        <f t="shared" ref="T21" si="69">IF(S21&gt;0,(S21/$AH21),"")</f>
        <v>0.10144927536231885</v>
      </c>
      <c r="U21" s="18">
        <f>SUMIFS(Raw!$K:$K,Raw!$J:$J,U$5,Raw!$B:$B,$B$4,Raw!$H:$H,$A21)</f>
        <v>11</v>
      </c>
      <c r="V21" s="51">
        <f t="shared" ref="V21" si="70">IF(U21&gt;0,(U21/$AH21),"")</f>
        <v>0.15942028985507245</v>
      </c>
      <c r="W21" s="18">
        <f>SUMIFS(Raw!$K:$K,Raw!$J:$J,W$5,Raw!$B:$B,$B$4,Raw!$H:$H,$A21)</f>
        <v>3</v>
      </c>
      <c r="X21" s="51">
        <f t="shared" ref="X21" si="71">IF(W21&gt;0,(W21/$AH21),"")</f>
        <v>4.3478260869565216E-2</v>
      </c>
      <c r="Y21" s="18">
        <f>SUMIFS(Raw!$K:$K,Raw!$J:$J,Y$5,Raw!$B:$B,$B$4,Raw!$H:$H,$A21)</f>
        <v>3</v>
      </c>
      <c r="Z21" s="51">
        <f t="shared" ref="Z21" si="72">IF(Y21&gt;0,(Y21/$AH21),"")</f>
        <v>4.3478260869565216E-2</v>
      </c>
      <c r="AA21" s="18">
        <f>SUMIFS(Raw!$K:$K,Raw!$J:$J,AA$5,Raw!$B:$B,$B$4,Raw!$H:$H,$A21)</f>
        <v>4</v>
      </c>
      <c r="AB21" s="51">
        <f t="shared" ref="AB21" si="73">IF(AA21&gt;0,(AA21/$AH21),"")</f>
        <v>5.7971014492753624E-2</v>
      </c>
      <c r="AC21" s="18">
        <f>SUMIFS(Raw!$K:$K,Raw!$J:$J,AC$5,Raw!$B:$B,$B$4,Raw!$H:$H,$A21)</f>
        <v>4</v>
      </c>
      <c r="AD21" s="51">
        <f t="shared" ref="AD21" si="74">IF(AC21&gt;0,(AC21/$AH21),"")</f>
        <v>5.7971014492753624E-2</v>
      </c>
      <c r="AH21" s="52">
        <f t="shared" si="11"/>
        <v>69</v>
      </c>
    </row>
    <row r="22" spans="1:34" x14ac:dyDescent="0.25">
      <c r="A22" s="13" t="str">
        <f>IF(Refs!A16="","",Refs!A16)</f>
        <v>111AK7</v>
      </c>
      <c r="B22" s="2" t="str">
        <f>IF(Refs!B16="","",Refs!B16)</f>
        <v>Leicestershire and Rutland (DHU)</v>
      </c>
      <c r="C22" s="13"/>
      <c r="D22" s="18">
        <f>SUMIFS(Raw!$K:$K,Raw!$J:$J,D$5,Raw!$B:$B,$B$4,Raw!$H:$H,$A22)</f>
        <v>440</v>
      </c>
      <c r="E22" s="18">
        <f>SUMIFS(Raw!$K:$K,Raw!$J:$J,E$5,Raw!$B:$B,$B$4,Raw!$H:$H,$A22)</f>
        <v>62</v>
      </c>
      <c r="F22" s="18">
        <f>SUMIFS(Raw!$K:$K,Raw!$J:$J,F$5,Raw!$B:$B,$B$4,Raw!$H:$H,$A22)</f>
        <v>32</v>
      </c>
      <c r="G22" s="18">
        <f>SUMIFS(Raw!$K:$K,Raw!$J:$J,G$5,Raw!$B:$B,$B$4,Raw!$H:$H,$A22)</f>
        <v>20</v>
      </c>
      <c r="H22" s="18">
        <f>SUMIFS(Raw!$K:$K,Raw!$J:$J,H$5,Raw!$B:$B,$B$4,Raw!$H:$H,$A22)</f>
        <v>1</v>
      </c>
      <c r="I22" s="18">
        <f>SUMIFS(Raw!$K:$K,Raw!$J:$J,I$5,Raw!$B:$B,$B$4,Raw!$H:$H,$A22)</f>
        <v>2</v>
      </c>
      <c r="J22" s="18">
        <f>SUMIFS(Raw!$K:$K,Raw!$J:$J,J$5,Raw!$B:$B,$B$4,Raw!$H:$H,$A22)</f>
        <v>5</v>
      </c>
      <c r="K22" s="18">
        <f>SUMIFS(Raw!$K:$K,Raw!$J:$J,K$5,Raw!$B:$B,$B$4,Raw!$H:$H,$A22)</f>
        <v>2</v>
      </c>
      <c r="L22" s="51">
        <f t="shared" si="48"/>
        <v>0.8666666666666667</v>
      </c>
      <c r="M22" s="51">
        <f t="shared" si="49"/>
        <v>0.11666666666666667</v>
      </c>
      <c r="N22" s="77"/>
      <c r="O22" s="18">
        <f>SUMIFS(Raw!$K:$K,Raw!$J:$J,O$5,Raw!$B:$B,$B$4,Raw!$H:$H,$A22)</f>
        <v>25</v>
      </c>
      <c r="P22" s="51">
        <f t="shared" si="50"/>
        <v>0.40322580645161288</v>
      </c>
      <c r="Q22" s="18">
        <f>SUMIFS(Raw!$K:$K,Raw!$J:$J,Q$5,Raw!$B:$B,$B$4,Raw!$H:$H,$A22)</f>
        <v>6</v>
      </c>
      <c r="R22" s="51">
        <f t="shared" si="50"/>
        <v>9.6774193548387094E-2</v>
      </c>
      <c r="S22" s="18">
        <f>SUMIFS(Raw!$K:$K,Raw!$J:$J,S$5,Raw!$B:$B,$B$4,Raw!$H:$H,$A22)</f>
        <v>4</v>
      </c>
      <c r="T22" s="51">
        <f t="shared" ref="T22" si="75">IF(S22&gt;0,(S22/$AH22),"")</f>
        <v>6.4516129032258063E-2</v>
      </c>
      <c r="U22" s="18">
        <f>SUMIFS(Raw!$K:$K,Raw!$J:$J,U$5,Raw!$B:$B,$B$4,Raw!$H:$H,$A22)</f>
        <v>7</v>
      </c>
      <c r="V22" s="51">
        <f t="shared" ref="V22" si="76">IF(U22&gt;0,(U22/$AH22),"")</f>
        <v>0.11290322580645161</v>
      </c>
      <c r="W22" s="18">
        <f>SUMIFS(Raw!$K:$K,Raw!$J:$J,W$5,Raw!$B:$B,$B$4,Raw!$H:$H,$A22)</f>
        <v>6</v>
      </c>
      <c r="X22" s="51">
        <f t="shared" ref="X22" si="77">IF(W22&gt;0,(W22/$AH22),"")</f>
        <v>9.6774193548387094E-2</v>
      </c>
      <c r="Y22" s="18">
        <f>SUMIFS(Raw!$K:$K,Raw!$J:$J,Y$5,Raw!$B:$B,$B$4,Raw!$H:$H,$A22)</f>
        <v>5</v>
      </c>
      <c r="Z22" s="51">
        <f t="shared" ref="Z22" si="78">IF(Y22&gt;0,(Y22/$AH22),"")</f>
        <v>8.0645161290322578E-2</v>
      </c>
      <c r="AA22" s="18">
        <f>SUMIFS(Raw!$K:$K,Raw!$J:$J,AA$5,Raw!$B:$B,$B$4,Raw!$H:$H,$A22)</f>
        <v>6</v>
      </c>
      <c r="AB22" s="51">
        <f t="shared" ref="AB22" si="79">IF(AA22&gt;0,(AA22/$AH22),"")</f>
        <v>9.6774193548387094E-2</v>
      </c>
      <c r="AC22" s="18">
        <f>SUMIFS(Raw!$K:$K,Raw!$J:$J,AC$5,Raw!$B:$B,$B$4,Raw!$H:$H,$A22)</f>
        <v>3</v>
      </c>
      <c r="AD22" s="51">
        <f t="shared" ref="AD22" si="80">IF(AC22&gt;0,(AC22/$AH22),"")</f>
        <v>4.8387096774193547E-2</v>
      </c>
      <c r="AH22" s="52">
        <f t="shared" si="11"/>
        <v>62</v>
      </c>
    </row>
    <row r="23" spans="1:34" x14ac:dyDescent="0.25">
      <c r="A23" s="13" t="str">
        <f>IF(Refs!A17="","",Refs!A17)</f>
        <v>111AK6</v>
      </c>
      <c r="B23" s="2" t="str">
        <f>IF(Refs!B17="","",Refs!B17)</f>
        <v>Lincolnshire (DHU)</v>
      </c>
      <c r="C23" s="13"/>
      <c r="D23" s="18">
        <f>SUMIFS(Raw!$K:$K,Raw!$J:$J,D$5,Raw!$B:$B,$B$4,Raw!$H:$H,$A23)</f>
        <v>440</v>
      </c>
      <c r="E23" s="18">
        <f>SUMIFS(Raw!$K:$K,Raw!$J:$J,E$5,Raw!$B:$B,$B$4,Raw!$H:$H,$A23)</f>
        <v>70</v>
      </c>
      <c r="F23" s="18">
        <f>SUMIFS(Raw!$K:$K,Raw!$J:$J,F$5,Raw!$B:$B,$B$4,Raw!$H:$H,$A23)</f>
        <v>56</v>
      </c>
      <c r="G23" s="18">
        <f>SUMIFS(Raw!$K:$K,Raw!$J:$J,G$5,Raw!$B:$B,$B$4,Raw!$H:$H,$A23)</f>
        <v>11</v>
      </c>
      <c r="H23" s="18">
        <f>SUMIFS(Raw!$K:$K,Raw!$J:$J,H$5,Raw!$B:$B,$B$4,Raw!$H:$H,$A23)</f>
        <v>0</v>
      </c>
      <c r="I23" s="18">
        <f>SUMIFS(Raw!$K:$K,Raw!$J:$J,I$5,Raw!$B:$B,$B$4,Raw!$H:$H,$A23)</f>
        <v>3</v>
      </c>
      <c r="J23" s="18">
        <f>SUMIFS(Raw!$K:$K,Raw!$J:$J,J$5,Raw!$B:$B,$B$4,Raw!$H:$H,$A23)</f>
        <v>0</v>
      </c>
      <c r="K23" s="18">
        <f>SUMIFS(Raw!$K:$K,Raw!$J:$J,K$5,Raw!$B:$B,$B$4,Raw!$H:$H,$A23)</f>
        <v>0</v>
      </c>
      <c r="L23" s="51">
        <f t="shared" si="48"/>
        <v>0.95714285714285718</v>
      </c>
      <c r="M23" s="51">
        <f t="shared" si="49"/>
        <v>4.2857142857142858E-2</v>
      </c>
      <c r="N23" s="77"/>
      <c r="O23" s="18">
        <f>SUMIFS(Raw!$K:$K,Raw!$J:$J,O$5,Raw!$B:$B,$B$4,Raw!$H:$H,$A23)</f>
        <v>29</v>
      </c>
      <c r="P23" s="51">
        <f t="shared" si="50"/>
        <v>0.41428571428571431</v>
      </c>
      <c r="Q23" s="18">
        <f>SUMIFS(Raw!$K:$K,Raw!$J:$J,Q$5,Raw!$B:$B,$B$4,Raw!$H:$H,$A23)</f>
        <v>12</v>
      </c>
      <c r="R23" s="51">
        <f t="shared" si="50"/>
        <v>0.17142857142857143</v>
      </c>
      <c r="S23" s="18">
        <f>SUMIFS(Raw!$K:$K,Raw!$J:$J,S$5,Raw!$B:$B,$B$4,Raw!$H:$H,$A23)</f>
        <v>6</v>
      </c>
      <c r="T23" s="51">
        <f t="shared" ref="T23" si="81">IF(S23&gt;0,(S23/$AH23),"")</f>
        <v>8.5714285714285715E-2</v>
      </c>
      <c r="U23" s="18">
        <f>SUMIFS(Raw!$K:$K,Raw!$J:$J,U$5,Raw!$B:$B,$B$4,Raw!$H:$H,$A23)</f>
        <v>12</v>
      </c>
      <c r="V23" s="51">
        <f t="shared" ref="V23" si="82">IF(U23&gt;0,(U23/$AH23),"")</f>
        <v>0.17142857142857143</v>
      </c>
      <c r="W23" s="18">
        <f>SUMIFS(Raw!$K:$K,Raw!$J:$J,W$5,Raw!$B:$B,$B$4,Raw!$H:$H,$A23)</f>
        <v>2</v>
      </c>
      <c r="X23" s="51">
        <f t="shared" ref="X23" si="83">IF(W23&gt;0,(W23/$AH23),"")</f>
        <v>2.8571428571428571E-2</v>
      </c>
      <c r="Y23" s="18">
        <f>SUMIFS(Raw!$K:$K,Raw!$J:$J,Y$5,Raw!$B:$B,$B$4,Raw!$H:$H,$A23)</f>
        <v>0</v>
      </c>
      <c r="Z23" s="51" t="str">
        <f t="shared" ref="Z23" si="84">IF(Y23&gt;0,(Y23/$AH23),"")</f>
        <v/>
      </c>
      <c r="AA23" s="18">
        <f>SUMIFS(Raw!$K:$K,Raw!$J:$J,AA$5,Raw!$B:$B,$B$4,Raw!$H:$H,$A23)</f>
        <v>3</v>
      </c>
      <c r="AB23" s="51">
        <f t="shared" ref="AB23" si="85">IF(AA23&gt;0,(AA23/$AH23),"")</f>
        <v>4.2857142857142858E-2</v>
      </c>
      <c r="AC23" s="18">
        <f>SUMIFS(Raw!$K:$K,Raw!$J:$J,AC$5,Raw!$B:$B,$B$4,Raw!$H:$H,$A23)</f>
        <v>6</v>
      </c>
      <c r="AD23" s="51">
        <f t="shared" ref="AD23" si="86">IF(AC23&gt;0,(AC23/$AH23),"")</f>
        <v>8.5714285714285715E-2</v>
      </c>
      <c r="AH23" s="52">
        <f t="shared" si="11"/>
        <v>70</v>
      </c>
    </row>
    <row r="24" spans="1:34" x14ac:dyDescent="0.25">
      <c r="A24" s="13" t="str">
        <f>IF(Refs!A18="","",Refs!A18)</f>
        <v>111AC6</v>
      </c>
      <c r="B24" s="2" t="str">
        <f>IF(Refs!B18="","",Refs!B18)</f>
        <v>Northamptonshire</v>
      </c>
      <c r="C24" s="13"/>
      <c r="D24" s="18">
        <f>SUMIFS(Raw!$K:$K,Raw!$J:$J,D$5,Raw!$B:$B,$B$4,Raw!$H:$H,$A24)</f>
        <v>439</v>
      </c>
      <c r="E24" s="18">
        <f>SUMIFS(Raw!$K:$K,Raw!$J:$J,E$5,Raw!$B:$B,$B$4,Raw!$H:$H,$A24)</f>
        <v>49</v>
      </c>
      <c r="F24" s="18">
        <f>SUMIFS(Raw!$K:$K,Raw!$J:$J,F$5,Raw!$B:$B,$B$4,Raw!$H:$H,$A24)</f>
        <v>37</v>
      </c>
      <c r="G24" s="18">
        <f>SUMIFS(Raw!$K:$K,Raw!$J:$J,G$5,Raw!$B:$B,$B$4,Raw!$H:$H,$A24)</f>
        <v>9</v>
      </c>
      <c r="H24" s="18">
        <f>SUMIFS(Raw!$K:$K,Raw!$J:$J,H$5,Raw!$B:$B,$B$4,Raw!$H:$H,$A24)</f>
        <v>3</v>
      </c>
      <c r="I24" s="18">
        <f>SUMIFS(Raw!$K:$K,Raw!$J:$J,I$5,Raw!$B:$B,$B$4,Raw!$H:$H,$A24)</f>
        <v>0</v>
      </c>
      <c r="J24" s="18">
        <f>SUMIFS(Raw!$K:$K,Raw!$J:$J,J$5,Raw!$B:$B,$B$4,Raw!$H:$H,$A24)</f>
        <v>0</v>
      </c>
      <c r="K24" s="18">
        <f>SUMIFS(Raw!$K:$K,Raw!$J:$J,K$5,Raw!$B:$B,$B$4,Raw!$H:$H,$A24)</f>
        <v>0</v>
      </c>
      <c r="L24" s="51">
        <f t="shared" si="48"/>
        <v>0.93877551020408168</v>
      </c>
      <c r="M24" s="51">
        <f t="shared" si="49"/>
        <v>0</v>
      </c>
      <c r="N24" s="77"/>
      <c r="O24" s="18">
        <f>SUMIFS(Raw!$K:$K,Raw!$J:$J,O$5,Raw!$B:$B,$B$4,Raw!$H:$H,$A24)</f>
        <v>30</v>
      </c>
      <c r="P24" s="51">
        <f t="shared" si="50"/>
        <v>0.61224489795918369</v>
      </c>
      <c r="Q24" s="18">
        <f>SUMIFS(Raw!$K:$K,Raw!$J:$J,Q$5,Raw!$B:$B,$B$4,Raw!$H:$H,$A24)</f>
        <v>5</v>
      </c>
      <c r="R24" s="51">
        <f t="shared" si="50"/>
        <v>0.10204081632653061</v>
      </c>
      <c r="S24" s="18">
        <f>SUMIFS(Raw!$K:$K,Raw!$J:$J,S$5,Raw!$B:$B,$B$4,Raw!$H:$H,$A24)</f>
        <v>2</v>
      </c>
      <c r="T24" s="51">
        <f t="shared" ref="T24" si="87">IF(S24&gt;0,(S24/$AH24),"")</f>
        <v>4.0816326530612242E-2</v>
      </c>
      <c r="U24" s="18">
        <f>SUMIFS(Raw!$K:$K,Raw!$J:$J,U$5,Raw!$B:$B,$B$4,Raw!$H:$H,$A24)</f>
        <v>2</v>
      </c>
      <c r="V24" s="51">
        <f t="shared" ref="V24" si="88">IF(U24&gt;0,(U24/$AH24),"")</f>
        <v>4.0816326530612242E-2</v>
      </c>
      <c r="W24" s="18">
        <f>SUMIFS(Raw!$K:$K,Raw!$J:$J,W$5,Raw!$B:$B,$B$4,Raw!$H:$H,$A24)</f>
        <v>7</v>
      </c>
      <c r="X24" s="51">
        <f t="shared" ref="X24" si="89">IF(W24&gt;0,(W24/$AH24),"")</f>
        <v>0.14285714285714285</v>
      </c>
      <c r="Y24" s="18">
        <f>SUMIFS(Raw!$K:$K,Raw!$J:$J,Y$5,Raw!$B:$B,$B$4,Raw!$H:$H,$A24)</f>
        <v>1</v>
      </c>
      <c r="Z24" s="51">
        <f t="shared" ref="Z24" si="90">IF(Y24&gt;0,(Y24/$AH24),"")</f>
        <v>2.0408163265306121E-2</v>
      </c>
      <c r="AA24" s="18">
        <f>SUMIFS(Raw!$K:$K,Raw!$J:$J,AA$5,Raw!$B:$B,$B$4,Raw!$H:$H,$A24)</f>
        <v>0</v>
      </c>
      <c r="AB24" s="51" t="str">
        <f t="shared" ref="AB24" si="91">IF(AA24&gt;0,(AA24/$AH24),"")</f>
        <v/>
      </c>
      <c r="AC24" s="18">
        <f>SUMIFS(Raw!$K:$K,Raw!$J:$J,AC$5,Raw!$B:$B,$B$4,Raw!$H:$H,$A24)</f>
        <v>2</v>
      </c>
      <c r="AD24" s="51">
        <f t="shared" ref="AD24" si="92">IF(AC24&gt;0,(AC24/$AH24),"")</f>
        <v>4.0816326530612242E-2</v>
      </c>
      <c r="AH24" s="52">
        <f t="shared" si="11"/>
        <v>49</v>
      </c>
    </row>
    <row r="25" spans="1:34" x14ac:dyDescent="0.25">
      <c r="A25" s="13" t="str">
        <f>IF(Refs!A19="","",Refs!A19)</f>
        <v>111AL1</v>
      </c>
      <c r="B25" s="2" t="str">
        <f>IF(Refs!B19="","",Refs!B19)</f>
        <v>Nottinghamshire (DHU)</v>
      </c>
      <c r="C25" s="13"/>
      <c r="D25" s="18">
        <f>SUMIFS(Raw!$K:$K,Raw!$J:$J,D$5,Raw!$B:$B,$B$4,Raw!$H:$H,$A25)</f>
        <v>440</v>
      </c>
      <c r="E25" s="18">
        <f>SUMIFS(Raw!$K:$K,Raw!$J:$J,E$5,Raw!$B:$B,$B$4,Raw!$H:$H,$A25)</f>
        <v>58</v>
      </c>
      <c r="F25" s="18">
        <f>SUMIFS(Raw!$K:$K,Raw!$J:$J,F$5,Raw!$B:$B,$B$4,Raw!$H:$H,$A25)</f>
        <v>39</v>
      </c>
      <c r="G25" s="18">
        <f>SUMIFS(Raw!$K:$K,Raw!$J:$J,G$5,Raw!$B:$B,$B$4,Raw!$H:$H,$A25)</f>
        <v>7</v>
      </c>
      <c r="H25" s="18">
        <f>SUMIFS(Raw!$K:$K,Raw!$J:$J,H$5,Raw!$B:$B,$B$4,Raw!$H:$H,$A25)</f>
        <v>4</v>
      </c>
      <c r="I25" s="18">
        <f>SUMIFS(Raw!$K:$K,Raw!$J:$J,I$5,Raw!$B:$B,$B$4,Raw!$H:$H,$A25)</f>
        <v>4</v>
      </c>
      <c r="J25" s="18">
        <f>SUMIFS(Raw!$K:$K,Raw!$J:$J,J$5,Raw!$B:$B,$B$4,Raw!$H:$H,$A25)</f>
        <v>4</v>
      </c>
      <c r="K25" s="18">
        <f>SUMIFS(Raw!$K:$K,Raw!$J:$J,K$5,Raw!$B:$B,$B$4,Raw!$H:$H,$A25)</f>
        <v>0</v>
      </c>
      <c r="L25" s="51">
        <f t="shared" si="48"/>
        <v>0.7931034482758621</v>
      </c>
      <c r="M25" s="51">
        <f t="shared" si="49"/>
        <v>0.13793103448275862</v>
      </c>
      <c r="N25" s="77"/>
      <c r="O25" s="18">
        <f>SUMIFS(Raw!$K:$K,Raw!$J:$J,O$5,Raw!$B:$B,$B$4,Raw!$H:$H,$A25)</f>
        <v>21</v>
      </c>
      <c r="P25" s="51">
        <f t="shared" si="50"/>
        <v>0.36206896551724138</v>
      </c>
      <c r="Q25" s="18">
        <f>SUMIFS(Raw!$K:$K,Raw!$J:$J,Q$5,Raw!$B:$B,$B$4,Raw!$H:$H,$A25)</f>
        <v>9</v>
      </c>
      <c r="R25" s="51">
        <f t="shared" si="50"/>
        <v>0.15517241379310345</v>
      </c>
      <c r="S25" s="18">
        <f>SUMIFS(Raw!$K:$K,Raw!$J:$J,S$5,Raw!$B:$B,$B$4,Raw!$H:$H,$A25)</f>
        <v>4</v>
      </c>
      <c r="T25" s="51">
        <f t="shared" ref="T25" si="93">IF(S25&gt;0,(S25/$AH25),"")</f>
        <v>6.8965517241379309E-2</v>
      </c>
      <c r="U25" s="18">
        <f>SUMIFS(Raw!$K:$K,Raw!$J:$J,U$5,Raw!$B:$B,$B$4,Raw!$H:$H,$A25)</f>
        <v>14</v>
      </c>
      <c r="V25" s="51">
        <f t="shared" ref="V25" si="94">IF(U25&gt;0,(U25/$AH25),"")</f>
        <v>0.2413793103448276</v>
      </c>
      <c r="W25" s="18">
        <f>SUMIFS(Raw!$K:$K,Raw!$J:$J,W$5,Raw!$B:$B,$B$4,Raw!$H:$H,$A25)</f>
        <v>2</v>
      </c>
      <c r="X25" s="51">
        <f t="shared" ref="X25" si="95">IF(W25&gt;0,(W25/$AH25),"")</f>
        <v>3.4482758620689655E-2</v>
      </c>
      <c r="Y25" s="18">
        <f>SUMIFS(Raw!$K:$K,Raw!$J:$J,Y$5,Raw!$B:$B,$B$4,Raw!$H:$H,$A25)</f>
        <v>4</v>
      </c>
      <c r="Z25" s="51">
        <f t="shared" ref="Z25" si="96">IF(Y25&gt;0,(Y25/$AH25),"")</f>
        <v>6.8965517241379309E-2</v>
      </c>
      <c r="AA25" s="18">
        <f>SUMIFS(Raw!$K:$K,Raw!$J:$J,AA$5,Raw!$B:$B,$B$4,Raw!$H:$H,$A25)</f>
        <v>1</v>
      </c>
      <c r="AB25" s="51">
        <f t="shared" ref="AB25" si="97">IF(AA25&gt;0,(AA25/$AH25),"")</f>
        <v>1.7241379310344827E-2</v>
      </c>
      <c r="AC25" s="18">
        <f>SUMIFS(Raw!$K:$K,Raw!$J:$J,AC$5,Raw!$B:$B,$B$4,Raw!$H:$H,$A25)</f>
        <v>3</v>
      </c>
      <c r="AD25" s="51">
        <f t="shared" ref="AD25" si="98">IF(AC25&gt;0,(AC25/$AH25),"")</f>
        <v>5.1724137931034482E-2</v>
      </c>
      <c r="AH25" s="52">
        <f t="shared" si="11"/>
        <v>58</v>
      </c>
    </row>
    <row r="26" spans="1:34" x14ac:dyDescent="0.25">
      <c r="A26" s="13" t="str">
        <f>IF(Refs!A20="","",Refs!A20)</f>
        <v>111AF4</v>
      </c>
      <c r="B26" s="2" t="str">
        <f>IF(Refs!B20="","",Refs!B20)</f>
        <v>Staffordshire</v>
      </c>
      <c r="C26" s="13"/>
      <c r="D26" s="18">
        <f>SUMIFS(Raw!$K:$K,Raw!$J:$J,D$5,Raw!$B:$B,$B$4,Raw!$H:$H,$A26)</f>
        <v>142122</v>
      </c>
      <c r="E26" s="18">
        <f>SUMIFS(Raw!$K:$K,Raw!$J:$J,E$5,Raw!$B:$B,$B$4,Raw!$H:$H,$A26)</f>
        <v>2135</v>
      </c>
      <c r="F26" s="18">
        <f>SUMIFS(Raw!$K:$K,Raw!$J:$J,F$5,Raw!$B:$B,$B$4,Raw!$H:$H,$A26)</f>
        <v>1152</v>
      </c>
      <c r="G26" s="18">
        <f>SUMIFS(Raw!$K:$K,Raw!$J:$J,G$5,Raw!$B:$B,$B$4,Raw!$H:$H,$A26)</f>
        <v>449</v>
      </c>
      <c r="H26" s="18">
        <f>SUMIFS(Raw!$K:$K,Raw!$J:$J,H$5,Raw!$B:$B,$B$4,Raw!$H:$H,$A26)</f>
        <v>139</v>
      </c>
      <c r="I26" s="18">
        <f>SUMIFS(Raw!$K:$K,Raw!$J:$J,I$5,Raw!$B:$B,$B$4,Raw!$H:$H,$A26)</f>
        <v>163</v>
      </c>
      <c r="J26" s="18">
        <f>SUMIFS(Raw!$K:$K,Raw!$J:$J,J$5,Raw!$B:$B,$B$4,Raw!$H:$H,$A26)</f>
        <v>216</v>
      </c>
      <c r="K26" s="18">
        <f>SUMIFS(Raw!$K:$K,Raw!$J:$J,K$5,Raw!$B:$B,$B$4,Raw!$H:$H,$A26)</f>
        <v>16</v>
      </c>
      <c r="L26" s="51">
        <f t="shared" si="48"/>
        <v>0.755545068428504</v>
      </c>
      <c r="M26" s="51">
        <f t="shared" si="49"/>
        <v>0.17885795186408684</v>
      </c>
      <c r="N26" s="77"/>
      <c r="O26" s="18">
        <f>SUMIFS(Raw!$K:$K,Raw!$J:$J,O$5,Raw!$B:$B,$B$4,Raw!$H:$H,$A26)</f>
        <v>305</v>
      </c>
      <c r="P26" s="51">
        <f t="shared" si="50"/>
        <v>0.18885448916408668</v>
      </c>
      <c r="Q26" s="18">
        <f>SUMIFS(Raw!$K:$K,Raw!$J:$J,Q$5,Raw!$B:$B,$B$4,Raw!$H:$H,$A26)</f>
        <v>417</v>
      </c>
      <c r="R26" s="51">
        <f t="shared" si="50"/>
        <v>0.25820433436532508</v>
      </c>
      <c r="S26" s="18">
        <f>SUMIFS(Raw!$K:$K,Raw!$J:$J,S$5,Raw!$B:$B,$B$4,Raw!$H:$H,$A26)</f>
        <v>277</v>
      </c>
      <c r="T26" s="51">
        <f t="shared" ref="T26" si="99">IF(S26&gt;0,(S26/$AH26),"")</f>
        <v>0.17151702786377709</v>
      </c>
      <c r="U26" s="18">
        <f>SUMIFS(Raw!$K:$K,Raw!$J:$J,U$5,Raw!$B:$B,$B$4,Raw!$H:$H,$A26)</f>
        <v>569</v>
      </c>
      <c r="V26" s="51">
        <f t="shared" ref="V26" si="100">IF(U26&gt;0,(U26/$AH26),"")</f>
        <v>0.35232198142414861</v>
      </c>
      <c r="W26" s="18">
        <f>SUMIFS(Raw!$K:$K,Raw!$J:$J,W$5,Raw!$B:$B,$B$4,Raw!$H:$H,$A26)</f>
        <v>0</v>
      </c>
      <c r="X26" s="51" t="str">
        <f t="shared" ref="X26" si="101">IF(W26&gt;0,(W26/$AH26),"")</f>
        <v/>
      </c>
      <c r="Y26" s="18">
        <f>SUMIFS(Raw!$K:$K,Raw!$J:$J,Y$5,Raw!$B:$B,$B$4,Raw!$H:$H,$A26)</f>
        <v>47</v>
      </c>
      <c r="Z26" s="51">
        <f t="shared" ref="Z26" si="102">IF(Y26&gt;0,(Y26/$AH26),"")</f>
        <v>2.910216718266254E-2</v>
      </c>
      <c r="AA26" s="18">
        <f>SUMIFS(Raw!$K:$K,Raw!$J:$J,AA$5,Raw!$B:$B,$B$4,Raw!$H:$H,$A26)</f>
        <v>0</v>
      </c>
      <c r="AB26" s="51" t="str">
        <f t="shared" ref="AB26" si="103">IF(AA26&gt;0,(AA26/$AH26),"")</f>
        <v/>
      </c>
      <c r="AC26" s="18">
        <f>SUMIFS(Raw!$K:$K,Raw!$J:$J,AC$5,Raw!$B:$B,$B$4,Raw!$H:$H,$A26)</f>
        <v>0</v>
      </c>
      <c r="AD26" s="51" t="str">
        <f t="shared" ref="AD26" si="104">IF(AC26&gt;0,(AC26/$AH26),"")</f>
        <v/>
      </c>
      <c r="AH26" s="52">
        <f t="shared" si="11"/>
        <v>1615</v>
      </c>
    </row>
    <row r="27" spans="1:34" x14ac:dyDescent="0.25">
      <c r="A27" s="13" t="str">
        <f>IF(Refs!A21="","",Refs!A21)</f>
        <v>111AK5</v>
      </c>
      <c r="B27" s="2" t="str">
        <f>IF(Refs!B21="","",Refs!B21)</f>
        <v>West Midlands (ICB)</v>
      </c>
      <c r="C27" s="13"/>
      <c r="D27" s="18">
        <f>SUMIFS(Raw!$K:$K,Raw!$J:$J,D$5,Raw!$B:$B,$B$4,Raw!$H:$H,$A27)</f>
        <v>454</v>
      </c>
      <c r="E27" s="18">
        <f>SUMIFS(Raw!$K:$K,Raw!$J:$J,E$5,Raw!$B:$B,$B$4,Raw!$H:$H,$A27)</f>
        <v>12</v>
      </c>
      <c r="F27" s="18">
        <f>SUMIFS(Raw!$K:$K,Raw!$J:$J,F$5,Raw!$B:$B,$B$4,Raw!$H:$H,$A27)</f>
        <v>6</v>
      </c>
      <c r="G27" s="18">
        <f>SUMIFS(Raw!$K:$K,Raw!$J:$J,G$5,Raw!$B:$B,$B$4,Raw!$H:$H,$A27)</f>
        <v>0</v>
      </c>
      <c r="H27" s="18">
        <f>SUMIFS(Raw!$K:$K,Raw!$J:$J,H$5,Raw!$B:$B,$B$4,Raw!$H:$H,$A27)</f>
        <v>1</v>
      </c>
      <c r="I27" s="18">
        <f>SUMIFS(Raw!$K:$K,Raw!$J:$J,I$5,Raw!$B:$B,$B$4,Raw!$H:$H,$A27)</f>
        <v>0</v>
      </c>
      <c r="J27" s="18">
        <f>SUMIFS(Raw!$K:$K,Raw!$J:$J,J$5,Raw!$B:$B,$B$4,Raw!$H:$H,$A27)</f>
        <v>5</v>
      </c>
      <c r="K27" s="18">
        <f>SUMIFS(Raw!$K:$K,Raw!$J:$J,K$5,Raw!$B:$B,$B$4,Raw!$H:$H,$A27)</f>
        <v>0</v>
      </c>
      <c r="L27" s="51">
        <f t="shared" si="48"/>
        <v>0.5</v>
      </c>
      <c r="M27" s="51">
        <f t="shared" si="49"/>
        <v>0.41666666666666669</v>
      </c>
      <c r="N27" s="77"/>
      <c r="O27" s="18">
        <f>SUMIFS(Raw!$K:$K,Raw!$J:$J,O$5,Raw!$B:$B,$B$4,Raw!$H:$H,$A27)</f>
        <v>1</v>
      </c>
      <c r="P27" s="51">
        <f t="shared" si="50"/>
        <v>8.3333333333333329E-2</v>
      </c>
      <c r="Q27" s="18">
        <f>SUMIFS(Raw!$K:$K,Raw!$J:$J,Q$5,Raw!$B:$B,$B$4,Raw!$H:$H,$A27)</f>
        <v>1</v>
      </c>
      <c r="R27" s="51">
        <f t="shared" si="50"/>
        <v>8.3333333333333329E-2</v>
      </c>
      <c r="S27" s="18">
        <f>SUMIFS(Raw!$K:$K,Raw!$J:$J,S$5,Raw!$B:$B,$B$4,Raw!$H:$H,$A27)</f>
        <v>4</v>
      </c>
      <c r="T27" s="51">
        <f t="shared" ref="T27" si="105">IF(S27&gt;0,(S27/$AH27),"")</f>
        <v>0.33333333333333331</v>
      </c>
      <c r="U27" s="18">
        <f>SUMIFS(Raw!$K:$K,Raw!$J:$J,U$5,Raw!$B:$B,$B$4,Raw!$H:$H,$A27)</f>
        <v>3</v>
      </c>
      <c r="V27" s="51">
        <f t="shared" ref="V27" si="106">IF(U27&gt;0,(U27/$AH27),"")</f>
        <v>0.25</v>
      </c>
      <c r="W27" s="18">
        <f>SUMIFS(Raw!$K:$K,Raw!$J:$J,W$5,Raw!$B:$B,$B$4,Raw!$H:$H,$A27)</f>
        <v>0</v>
      </c>
      <c r="X27" s="51" t="str">
        <f t="shared" ref="X27" si="107">IF(W27&gt;0,(W27/$AH27),"")</f>
        <v/>
      </c>
      <c r="Y27" s="18">
        <f>SUMIFS(Raw!$K:$K,Raw!$J:$J,Y$5,Raw!$B:$B,$B$4,Raw!$H:$H,$A27)</f>
        <v>1</v>
      </c>
      <c r="Z27" s="51">
        <f t="shared" ref="Z27" si="108">IF(Y27&gt;0,(Y27/$AH27),"")</f>
        <v>8.3333333333333329E-2</v>
      </c>
      <c r="AA27" s="18">
        <f>SUMIFS(Raw!$K:$K,Raw!$J:$J,AA$5,Raw!$B:$B,$B$4,Raw!$H:$H,$A27)</f>
        <v>2</v>
      </c>
      <c r="AB27" s="51">
        <f t="shared" ref="AB27" si="109">IF(AA27&gt;0,(AA27/$AH27),"")</f>
        <v>0.16666666666666666</v>
      </c>
      <c r="AC27" s="18">
        <f>SUMIFS(Raw!$K:$K,Raw!$J:$J,AC$5,Raw!$B:$B,$B$4,Raw!$H:$H,$A27)</f>
        <v>0</v>
      </c>
      <c r="AD27" s="51" t="str">
        <f t="shared" ref="AD27" si="110">IF(AC27&gt;0,(AC27/$AH27),"")</f>
        <v/>
      </c>
      <c r="AH27" s="52">
        <f t="shared" si="11"/>
        <v>12</v>
      </c>
    </row>
    <row r="28" spans="1:34" x14ac:dyDescent="0.25">
      <c r="A28" s="13" t="str">
        <f>IF(Refs!A22="","",Refs!A22)</f>
        <v>111AL4</v>
      </c>
      <c r="B28" s="2" t="str">
        <f>IF(Refs!B22="","",Refs!B22)</f>
        <v>West Midlands ICB (DHU)</v>
      </c>
      <c r="C28" s="13"/>
      <c r="D28" s="18">
        <f>SUMIFS(Raw!$K:$K,Raw!$J:$J,D$5,Raw!$B:$B,$B$4,Raw!$H:$H,$A28)</f>
        <v>200</v>
      </c>
      <c r="E28" s="18">
        <f>SUMIFS(Raw!$K:$K,Raw!$J:$J,E$5,Raw!$B:$B,$B$4,Raw!$H:$H,$A28)</f>
        <v>92</v>
      </c>
      <c r="F28" s="18">
        <f>SUMIFS(Raw!$K:$K,Raw!$J:$J,F$5,Raw!$B:$B,$B$4,Raw!$H:$H,$A28)</f>
        <v>54</v>
      </c>
      <c r="G28" s="18">
        <f>SUMIFS(Raw!$K:$K,Raw!$J:$J,G$5,Raw!$B:$B,$B$4,Raw!$H:$H,$A28)</f>
        <v>22</v>
      </c>
      <c r="H28" s="18">
        <f>SUMIFS(Raw!$K:$K,Raw!$J:$J,H$5,Raw!$B:$B,$B$4,Raw!$H:$H,$A28)</f>
        <v>5</v>
      </c>
      <c r="I28" s="18">
        <f>SUMIFS(Raw!$K:$K,Raw!$J:$J,I$5,Raw!$B:$B,$B$4,Raw!$H:$H,$A28)</f>
        <v>5</v>
      </c>
      <c r="J28" s="18">
        <f>SUMIFS(Raw!$K:$K,Raw!$J:$J,J$5,Raw!$B:$B,$B$4,Raw!$H:$H,$A28)</f>
        <v>6</v>
      </c>
      <c r="K28" s="18">
        <f>SUMIFS(Raw!$K:$K,Raw!$J:$J,K$5,Raw!$B:$B,$B$4,Raw!$H:$H,$A28)</f>
        <v>0</v>
      </c>
      <c r="L28" s="51">
        <f t="shared" ref="L28" si="111">IF(E28&gt;0,SUM((F28+G28)/SUM(F28:J28)),"")</f>
        <v>0.82608695652173914</v>
      </c>
      <c r="M28" s="51">
        <f t="shared" ref="M28" si="112">IF(F28&gt;0,SUM((I28+J28)/SUM(F28:J28)),"")</f>
        <v>0.11956521739130435</v>
      </c>
      <c r="N28" s="77"/>
      <c r="O28" s="18">
        <f>SUMIFS(Raw!$K:$K,Raw!$J:$J,O$5,Raw!$B:$B,$B$4,Raw!$H:$H,$A28)</f>
        <v>43</v>
      </c>
      <c r="P28" s="51">
        <f t="shared" ref="P28" si="113">IF(O28&gt;0,(O28/$AH28),"")</f>
        <v>0.46739130434782611</v>
      </c>
      <c r="Q28" s="18">
        <f>SUMIFS(Raw!$K:$K,Raw!$J:$J,Q$5,Raw!$B:$B,$B$4,Raw!$H:$H,$A28)</f>
        <v>10</v>
      </c>
      <c r="R28" s="51">
        <f t="shared" ref="R28" si="114">IF(Q28&gt;0,(Q28/$AH28),"")</f>
        <v>0.10869565217391304</v>
      </c>
      <c r="S28" s="18">
        <f>SUMIFS(Raw!$K:$K,Raw!$J:$J,S$5,Raw!$B:$B,$B$4,Raw!$H:$H,$A28)</f>
        <v>6</v>
      </c>
      <c r="T28" s="51">
        <f t="shared" ref="T28" si="115">IF(S28&gt;0,(S28/$AH28),"")</f>
        <v>6.5217391304347824E-2</v>
      </c>
      <c r="U28" s="18">
        <f>SUMIFS(Raw!$K:$K,Raw!$J:$J,U$5,Raw!$B:$B,$B$4,Raw!$H:$H,$A28)</f>
        <v>14</v>
      </c>
      <c r="V28" s="51">
        <f t="shared" ref="V28" si="116">IF(U28&gt;0,(U28/$AH28),"")</f>
        <v>0.15217391304347827</v>
      </c>
      <c r="W28" s="18">
        <f>SUMIFS(Raw!$K:$K,Raw!$J:$J,W$5,Raw!$B:$B,$B$4,Raw!$H:$H,$A28)</f>
        <v>11</v>
      </c>
      <c r="X28" s="51">
        <f t="shared" ref="X28" si="117">IF(W28&gt;0,(W28/$AH28),"")</f>
        <v>0.11956521739130435</v>
      </c>
      <c r="Y28" s="18">
        <f>SUMIFS(Raw!$K:$K,Raw!$J:$J,Y$5,Raw!$B:$B,$B$4,Raw!$H:$H,$A28)</f>
        <v>2</v>
      </c>
      <c r="Z28" s="51">
        <f t="shared" ref="Z28" si="118">IF(Y28&gt;0,(Y28/$AH28),"")</f>
        <v>2.1739130434782608E-2</v>
      </c>
      <c r="AA28" s="18">
        <f>SUMIFS(Raw!$K:$K,Raw!$J:$J,AA$5,Raw!$B:$B,$B$4,Raw!$H:$H,$A28)</f>
        <v>2</v>
      </c>
      <c r="AB28" s="51">
        <f t="shared" ref="AB28" si="119">IF(AA28&gt;0,(AA28/$AH28),"")</f>
        <v>2.1739130434782608E-2</v>
      </c>
      <c r="AC28" s="18">
        <f>SUMIFS(Raw!$K:$K,Raw!$J:$J,AC$5,Raw!$B:$B,$B$4,Raw!$H:$H,$A28)</f>
        <v>4</v>
      </c>
      <c r="AD28" s="51">
        <f t="shared" ref="AD28" si="120">IF(AC28&gt;0,(AC28/$AH28),"")</f>
        <v>4.3478260869565216E-2</v>
      </c>
      <c r="AH28" s="52">
        <f t="shared" si="11"/>
        <v>92</v>
      </c>
    </row>
    <row r="29" spans="1:34" ht="21.6" customHeight="1" x14ac:dyDescent="0.25">
      <c r="A29" s="13" t="str">
        <f>IF(Refs!A23="","",Refs!A23)</f>
        <v>111AC5</v>
      </c>
      <c r="B29" s="2" t="str">
        <f>IF(Refs!B23="","",Refs!B23)</f>
        <v>Cambridgeshire and Peterborough</v>
      </c>
      <c r="C29" s="13"/>
      <c r="D29" s="18">
        <f>SUMIFS(Raw!$K:$K,Raw!$J:$J,D$5,Raw!$B:$B,$B$4,Raw!$H:$H,$A29)</f>
        <v>3743</v>
      </c>
      <c r="E29" s="18">
        <f>SUMIFS(Raw!$K:$K,Raw!$J:$J,E$5,Raw!$B:$B,$B$4,Raw!$H:$H,$A29)</f>
        <v>622</v>
      </c>
      <c r="F29" s="18">
        <f>SUMIFS(Raw!$K:$K,Raw!$J:$J,F$5,Raw!$B:$B,$B$4,Raw!$H:$H,$A29)</f>
        <v>355</v>
      </c>
      <c r="G29" s="18">
        <f>SUMIFS(Raw!$K:$K,Raw!$J:$J,G$5,Raw!$B:$B,$B$4,Raw!$H:$H,$A29)</f>
        <v>154</v>
      </c>
      <c r="H29" s="18">
        <f>SUMIFS(Raw!$K:$K,Raw!$J:$J,H$5,Raw!$B:$B,$B$4,Raw!$H:$H,$A29)</f>
        <v>40</v>
      </c>
      <c r="I29" s="18">
        <f>SUMIFS(Raw!$K:$K,Raw!$J:$J,I$5,Raw!$B:$B,$B$4,Raw!$H:$H,$A29)</f>
        <v>27</v>
      </c>
      <c r="J29" s="18">
        <f>SUMIFS(Raw!$K:$K,Raw!$J:$J,J$5,Raw!$B:$B,$B$4,Raw!$H:$H,$A29)</f>
        <v>42</v>
      </c>
      <c r="K29" s="18">
        <f>SUMIFS(Raw!$K:$K,Raw!$J:$J,K$5,Raw!$B:$B,$B$4,Raw!$H:$H,$A29)</f>
        <v>4</v>
      </c>
      <c r="L29" s="51">
        <f t="shared" si="48"/>
        <v>0.8236245954692557</v>
      </c>
      <c r="M29" s="51">
        <f t="shared" si="49"/>
        <v>0.11165048543689321</v>
      </c>
      <c r="N29" s="77"/>
      <c r="O29" s="18">
        <f>SUMIFS(Raw!$K:$K,Raw!$J:$J,O$5,Raw!$B:$B,$B$4,Raw!$H:$H,$A29)</f>
        <v>215</v>
      </c>
      <c r="P29" s="51">
        <f t="shared" si="50"/>
        <v>0.34565916398713825</v>
      </c>
      <c r="Q29" s="18">
        <f>SUMIFS(Raw!$K:$K,Raw!$J:$J,Q$5,Raw!$B:$B,$B$4,Raw!$H:$H,$A29)</f>
        <v>68</v>
      </c>
      <c r="R29" s="51">
        <f t="shared" si="50"/>
        <v>0.10932475884244373</v>
      </c>
      <c r="S29" s="18">
        <f>SUMIFS(Raw!$K:$K,Raw!$J:$J,S$5,Raw!$B:$B,$B$4,Raw!$H:$H,$A29)</f>
        <v>95</v>
      </c>
      <c r="T29" s="51">
        <f t="shared" ref="T29" si="121">IF(S29&gt;0,(S29/$AH29),"")</f>
        <v>0.15273311897106109</v>
      </c>
      <c r="U29" s="18">
        <f>SUMIFS(Raw!$K:$K,Raw!$J:$J,U$5,Raw!$B:$B,$B$4,Raw!$H:$H,$A29)</f>
        <v>138</v>
      </c>
      <c r="V29" s="51">
        <f t="shared" ref="V29" si="122">IF(U29&gt;0,(U29/$AH29),"")</f>
        <v>0.22186495176848875</v>
      </c>
      <c r="W29" s="18">
        <f>SUMIFS(Raw!$K:$K,Raw!$J:$J,W$5,Raw!$B:$B,$B$4,Raw!$H:$H,$A29)</f>
        <v>17</v>
      </c>
      <c r="X29" s="51">
        <f t="shared" ref="X29" si="123">IF(W29&gt;0,(W29/$AH29),"")</f>
        <v>2.7331189710610933E-2</v>
      </c>
      <c r="Y29" s="18">
        <f>SUMIFS(Raw!$K:$K,Raw!$J:$J,Y$5,Raw!$B:$B,$B$4,Raw!$H:$H,$A29)</f>
        <v>17</v>
      </c>
      <c r="Z29" s="51">
        <f t="shared" ref="Z29" si="124">IF(Y29&gt;0,(Y29/$AH29),"")</f>
        <v>2.7331189710610933E-2</v>
      </c>
      <c r="AA29" s="18">
        <f>SUMIFS(Raw!$K:$K,Raw!$J:$J,AA$5,Raw!$B:$B,$B$4,Raw!$H:$H,$A29)</f>
        <v>64</v>
      </c>
      <c r="AB29" s="51">
        <f t="shared" ref="AB29" si="125">IF(AA29&gt;0,(AA29/$AH29),"")</f>
        <v>0.10289389067524116</v>
      </c>
      <c r="AC29" s="18">
        <f>SUMIFS(Raw!$K:$K,Raw!$J:$J,AC$5,Raw!$B:$B,$B$4,Raw!$H:$H,$A29)</f>
        <v>8</v>
      </c>
      <c r="AD29" s="51">
        <f t="shared" ref="AD29" si="126">IF(AC29&gt;0,(AC29/$AH29),"")</f>
        <v>1.2861736334405145E-2</v>
      </c>
      <c r="AH29" s="52">
        <f t="shared" si="11"/>
        <v>622</v>
      </c>
    </row>
    <row r="30" spans="1:34" x14ac:dyDescent="0.25">
      <c r="A30" s="13" t="str">
        <f>IF(Refs!A24="","",Refs!A24)</f>
        <v>111AB2</v>
      </c>
      <c r="B30" s="2" t="str">
        <f>IF(Refs!B24="","",Refs!B24)</f>
        <v>Hertfordshire</v>
      </c>
      <c r="C30" s="13"/>
      <c r="D30" s="18">
        <f>SUMIFS(Raw!$K:$K,Raw!$J:$J,D$5,Raw!$B:$B,$B$4,Raw!$H:$H,$A30)</f>
        <v>4563</v>
      </c>
      <c r="E30" s="18">
        <f>SUMIFS(Raw!$K:$K,Raw!$J:$J,E$5,Raw!$B:$B,$B$4,Raw!$H:$H,$A30)</f>
        <v>740</v>
      </c>
      <c r="F30" s="18">
        <f>SUMIFS(Raw!$K:$K,Raw!$J:$J,F$5,Raw!$B:$B,$B$4,Raw!$H:$H,$A30)</f>
        <v>401</v>
      </c>
      <c r="G30" s="18">
        <f>SUMIFS(Raw!$K:$K,Raw!$J:$J,G$5,Raw!$B:$B,$B$4,Raw!$H:$H,$A30)</f>
        <v>204</v>
      </c>
      <c r="H30" s="18">
        <f>SUMIFS(Raw!$K:$K,Raw!$J:$J,H$5,Raw!$B:$B,$B$4,Raw!$H:$H,$A30)</f>
        <v>52</v>
      </c>
      <c r="I30" s="18">
        <f>SUMIFS(Raw!$K:$K,Raw!$J:$J,I$5,Raw!$B:$B,$B$4,Raw!$H:$H,$A30)</f>
        <v>46</v>
      </c>
      <c r="J30" s="18">
        <f>SUMIFS(Raw!$K:$K,Raw!$J:$J,J$5,Raw!$B:$B,$B$4,Raw!$H:$H,$A30)</f>
        <v>31</v>
      </c>
      <c r="K30" s="18">
        <f>SUMIFS(Raw!$K:$K,Raw!$J:$J,K$5,Raw!$B:$B,$B$4,Raw!$H:$H,$A30)</f>
        <v>6</v>
      </c>
      <c r="L30" s="51">
        <f t="shared" si="48"/>
        <v>0.8242506811989101</v>
      </c>
      <c r="M30" s="51">
        <f t="shared" si="49"/>
        <v>0.10490463215258855</v>
      </c>
      <c r="N30" s="77"/>
      <c r="O30" s="18">
        <f>SUMIFS(Raw!$K:$K,Raw!$J:$J,O$5,Raw!$B:$B,$B$4,Raw!$H:$H,$A30)</f>
        <v>253</v>
      </c>
      <c r="P30" s="51">
        <f t="shared" si="50"/>
        <v>0.3418918918918919</v>
      </c>
      <c r="Q30" s="18">
        <f>SUMIFS(Raw!$K:$K,Raw!$J:$J,Q$5,Raw!$B:$B,$B$4,Raw!$H:$H,$A30)</f>
        <v>105</v>
      </c>
      <c r="R30" s="51">
        <f t="shared" si="50"/>
        <v>0.14189189189189189</v>
      </c>
      <c r="S30" s="18">
        <f>SUMIFS(Raw!$K:$K,Raw!$J:$J,S$5,Raw!$B:$B,$B$4,Raw!$H:$H,$A30)</f>
        <v>107</v>
      </c>
      <c r="T30" s="51">
        <f t="shared" ref="T30" si="127">IF(S30&gt;0,(S30/$AH30),"")</f>
        <v>0.14459459459459459</v>
      </c>
      <c r="U30" s="18">
        <f>SUMIFS(Raw!$K:$K,Raw!$J:$J,U$5,Raw!$B:$B,$B$4,Raw!$H:$H,$A30)</f>
        <v>165</v>
      </c>
      <c r="V30" s="51">
        <f t="shared" ref="V30" si="128">IF(U30&gt;0,(U30/$AH30),"")</f>
        <v>0.22297297297297297</v>
      </c>
      <c r="W30" s="18">
        <f>SUMIFS(Raw!$K:$K,Raw!$J:$J,W$5,Raw!$B:$B,$B$4,Raw!$H:$H,$A30)</f>
        <v>25</v>
      </c>
      <c r="X30" s="51">
        <f t="shared" ref="X30" si="129">IF(W30&gt;0,(W30/$AH30),"")</f>
        <v>3.3783783783783786E-2</v>
      </c>
      <c r="Y30" s="18">
        <f>SUMIFS(Raw!$K:$K,Raw!$J:$J,Y$5,Raw!$B:$B,$B$4,Raw!$H:$H,$A30)</f>
        <v>21</v>
      </c>
      <c r="Z30" s="51">
        <f t="shared" ref="Z30" si="130">IF(Y30&gt;0,(Y30/$AH30),"")</f>
        <v>2.837837837837838E-2</v>
      </c>
      <c r="AA30" s="18">
        <f>SUMIFS(Raw!$K:$K,Raw!$J:$J,AA$5,Raw!$B:$B,$B$4,Raw!$H:$H,$A30)</f>
        <v>61</v>
      </c>
      <c r="AB30" s="51">
        <f t="shared" ref="AB30" si="131">IF(AA30&gt;0,(AA30/$AH30),"")</f>
        <v>8.2432432432432437E-2</v>
      </c>
      <c r="AC30" s="18">
        <f>SUMIFS(Raw!$K:$K,Raw!$J:$J,AC$5,Raw!$B:$B,$B$4,Raw!$H:$H,$A30)</f>
        <v>3</v>
      </c>
      <c r="AD30" s="51">
        <f t="shared" ref="AD30" si="132">IF(AC30&gt;0,(AC30/$AH30),"")</f>
        <v>4.0540540540540543E-3</v>
      </c>
      <c r="AH30" s="52">
        <f t="shared" si="11"/>
        <v>740</v>
      </c>
    </row>
    <row r="31" spans="1:34" x14ac:dyDescent="0.25">
      <c r="A31" s="13" t="str">
        <f>IF(Refs!A25="","",Refs!A25)</f>
        <v>111AG7</v>
      </c>
      <c r="B31" s="2" t="str">
        <f>IF(Refs!B25="","",Refs!B25)</f>
        <v>Luton and Bedfordshire</v>
      </c>
      <c r="C31" s="13"/>
      <c r="D31" s="18">
        <f>SUMIFS(Raw!$K:$K,Raw!$J:$J,D$5,Raw!$B:$B,$B$4,Raw!$H:$H,$A31)</f>
        <v>3579</v>
      </c>
      <c r="E31" s="18">
        <f>SUMIFS(Raw!$K:$K,Raw!$J:$J,E$5,Raw!$B:$B,$B$4,Raw!$H:$H,$A31)</f>
        <v>576</v>
      </c>
      <c r="F31" s="18">
        <f>SUMIFS(Raw!$K:$K,Raw!$J:$J,F$5,Raw!$B:$B,$B$4,Raw!$H:$H,$A31)</f>
        <v>340</v>
      </c>
      <c r="G31" s="18">
        <f>SUMIFS(Raw!$K:$K,Raw!$J:$J,G$5,Raw!$B:$B,$B$4,Raw!$H:$H,$A31)</f>
        <v>130</v>
      </c>
      <c r="H31" s="18">
        <f>SUMIFS(Raw!$K:$K,Raw!$J:$J,H$5,Raw!$B:$B,$B$4,Raw!$H:$H,$A31)</f>
        <v>41</v>
      </c>
      <c r="I31" s="18">
        <f>SUMIFS(Raw!$K:$K,Raw!$J:$J,I$5,Raw!$B:$B,$B$4,Raw!$H:$H,$A31)</f>
        <v>32</v>
      </c>
      <c r="J31" s="18">
        <f>SUMIFS(Raw!$K:$K,Raw!$J:$J,J$5,Raw!$B:$B,$B$4,Raw!$H:$H,$A31)</f>
        <v>31</v>
      </c>
      <c r="K31" s="18">
        <f>SUMIFS(Raw!$K:$K,Raw!$J:$J,K$5,Raw!$B:$B,$B$4,Raw!$H:$H,$A31)</f>
        <v>2</v>
      </c>
      <c r="L31" s="51">
        <f t="shared" si="48"/>
        <v>0.81881533101045301</v>
      </c>
      <c r="M31" s="51">
        <f t="shared" si="49"/>
        <v>0.10975609756097561</v>
      </c>
      <c r="N31" s="77"/>
      <c r="O31" s="18">
        <f>SUMIFS(Raw!$K:$K,Raw!$J:$J,O$5,Raw!$B:$B,$B$4,Raw!$H:$H,$A31)</f>
        <v>181</v>
      </c>
      <c r="P31" s="51">
        <f t="shared" si="50"/>
        <v>0.3142361111111111</v>
      </c>
      <c r="Q31" s="18">
        <f>SUMIFS(Raw!$K:$K,Raw!$J:$J,Q$5,Raw!$B:$B,$B$4,Raw!$H:$H,$A31)</f>
        <v>72</v>
      </c>
      <c r="R31" s="51">
        <f t="shared" si="50"/>
        <v>0.125</v>
      </c>
      <c r="S31" s="18">
        <f>SUMIFS(Raw!$K:$K,Raw!$J:$J,S$5,Raw!$B:$B,$B$4,Raw!$H:$H,$A31)</f>
        <v>71</v>
      </c>
      <c r="T31" s="51">
        <f t="shared" ref="T31" si="133">IF(S31&gt;0,(S31/$AH31),"")</f>
        <v>0.1232638888888889</v>
      </c>
      <c r="U31" s="18">
        <f>SUMIFS(Raw!$K:$K,Raw!$J:$J,U$5,Raw!$B:$B,$B$4,Raw!$H:$H,$A31)</f>
        <v>137</v>
      </c>
      <c r="V31" s="51">
        <f t="shared" ref="V31" si="134">IF(U31&gt;0,(U31/$AH31),"")</f>
        <v>0.23784722222222221</v>
      </c>
      <c r="W31" s="18">
        <f>SUMIFS(Raw!$K:$K,Raw!$J:$J,W$5,Raw!$B:$B,$B$4,Raw!$H:$H,$A31)</f>
        <v>30</v>
      </c>
      <c r="X31" s="51">
        <f t="shared" ref="X31" si="135">IF(W31&gt;0,(W31/$AH31),"")</f>
        <v>5.2083333333333336E-2</v>
      </c>
      <c r="Y31" s="18">
        <f>SUMIFS(Raw!$K:$K,Raw!$J:$J,Y$5,Raw!$B:$B,$B$4,Raw!$H:$H,$A31)</f>
        <v>14</v>
      </c>
      <c r="Z31" s="51">
        <f t="shared" ref="Z31" si="136">IF(Y31&gt;0,(Y31/$AH31),"")</f>
        <v>2.4305555555555556E-2</v>
      </c>
      <c r="AA31" s="18">
        <f>SUMIFS(Raw!$K:$K,Raw!$J:$J,AA$5,Raw!$B:$B,$B$4,Raw!$H:$H,$A31)</f>
        <v>69</v>
      </c>
      <c r="AB31" s="51">
        <f t="shared" ref="AB31" si="137">IF(AA31&gt;0,(AA31/$AH31),"")</f>
        <v>0.11979166666666667</v>
      </c>
      <c r="AC31" s="18">
        <f>SUMIFS(Raw!$K:$K,Raw!$J:$J,AC$5,Raw!$B:$B,$B$4,Raw!$H:$H,$A31)</f>
        <v>2</v>
      </c>
      <c r="AD31" s="51">
        <f t="shared" ref="AD31" si="138">IF(AC31&gt;0,(AC31/$AH31),"")</f>
        <v>3.472222222222222E-3</v>
      </c>
      <c r="AH31" s="52">
        <f t="shared" si="11"/>
        <v>576</v>
      </c>
    </row>
    <row r="32" spans="1:34" x14ac:dyDescent="0.25">
      <c r="A32" s="13" t="str">
        <f>IF(Refs!A26="","",Refs!A26)</f>
        <v>111AH4</v>
      </c>
      <c r="B32" s="2" t="str">
        <f>IF(Refs!B26="","",Refs!B26)</f>
        <v>Mid and South Essex</v>
      </c>
      <c r="C32" s="13"/>
      <c r="D32" s="18">
        <f>SUMIFS(Raw!$K:$K,Raw!$J:$J,D$5,Raw!$B:$B,$B$4,Raw!$H:$H,$A32)</f>
        <v>12106</v>
      </c>
      <c r="E32" s="18">
        <f>SUMIFS(Raw!$K:$K,Raw!$J:$J,E$5,Raw!$B:$B,$B$4,Raw!$H:$H,$A32)</f>
        <v>617</v>
      </c>
      <c r="F32" s="18">
        <f>SUMIFS(Raw!$K:$K,Raw!$J:$J,F$5,Raw!$B:$B,$B$4,Raw!$H:$H,$A32)</f>
        <v>206</v>
      </c>
      <c r="G32" s="18">
        <f>SUMIFS(Raw!$K:$K,Raw!$J:$J,G$5,Raw!$B:$B,$B$4,Raw!$H:$H,$A32)</f>
        <v>86</v>
      </c>
      <c r="H32" s="18">
        <f>SUMIFS(Raw!$K:$K,Raw!$J:$J,H$5,Raw!$B:$B,$B$4,Raw!$H:$H,$A32)</f>
        <v>32</v>
      </c>
      <c r="I32" s="18">
        <f>SUMIFS(Raw!$K:$K,Raw!$J:$J,I$5,Raw!$B:$B,$B$4,Raw!$H:$H,$A32)</f>
        <v>93</v>
      </c>
      <c r="J32" s="18">
        <f>SUMIFS(Raw!$K:$K,Raw!$J:$J,J$5,Raw!$B:$B,$B$4,Raw!$H:$H,$A32)</f>
        <v>178</v>
      </c>
      <c r="K32" s="18">
        <f>SUMIFS(Raw!$K:$K,Raw!$J:$J,K$5,Raw!$B:$B,$B$4,Raw!$H:$H,$A32)</f>
        <v>22</v>
      </c>
      <c r="L32" s="51">
        <f t="shared" si="48"/>
        <v>0.49075630252100838</v>
      </c>
      <c r="M32" s="51">
        <f t="shared" si="49"/>
        <v>0.45546218487394957</v>
      </c>
      <c r="N32" s="77"/>
      <c r="O32" s="18">
        <f>SUMIFS(Raw!$K:$K,Raw!$J:$J,O$5,Raw!$B:$B,$B$4,Raw!$H:$H,$A32)</f>
        <v>80</v>
      </c>
      <c r="P32" s="51">
        <f t="shared" si="50"/>
        <v>0.12965964343598055</v>
      </c>
      <c r="Q32" s="18">
        <f>SUMIFS(Raw!$K:$K,Raw!$J:$J,Q$5,Raw!$B:$B,$B$4,Raw!$H:$H,$A32)</f>
        <v>31</v>
      </c>
      <c r="R32" s="51">
        <f t="shared" si="50"/>
        <v>5.0243111831442464E-2</v>
      </c>
      <c r="S32" s="18">
        <f>SUMIFS(Raw!$K:$K,Raw!$J:$J,S$5,Raw!$B:$B,$B$4,Raw!$H:$H,$A32)</f>
        <v>21</v>
      </c>
      <c r="T32" s="51">
        <f t="shared" ref="T32" si="139">IF(S32&gt;0,(S32/$AH32),"")</f>
        <v>3.4035656401944892E-2</v>
      </c>
      <c r="U32" s="18">
        <f>SUMIFS(Raw!$K:$K,Raw!$J:$J,U$5,Raw!$B:$B,$B$4,Raw!$H:$H,$A32)</f>
        <v>145</v>
      </c>
      <c r="V32" s="51">
        <f t="shared" ref="V32" si="140">IF(U32&gt;0,(U32/$AH32),"")</f>
        <v>0.23500810372771475</v>
      </c>
      <c r="W32" s="18">
        <f>SUMIFS(Raw!$K:$K,Raw!$J:$J,W$5,Raw!$B:$B,$B$4,Raw!$H:$H,$A32)</f>
        <v>14</v>
      </c>
      <c r="X32" s="51">
        <f t="shared" ref="X32" si="141">IF(W32&gt;0,(W32/$AH32),"")</f>
        <v>2.2690437601296597E-2</v>
      </c>
      <c r="Y32" s="18">
        <f>SUMIFS(Raw!$K:$K,Raw!$J:$J,Y$5,Raw!$B:$B,$B$4,Raw!$H:$H,$A32)</f>
        <v>145</v>
      </c>
      <c r="Z32" s="51">
        <f t="shared" ref="Z32" si="142">IF(Y32&gt;0,(Y32/$AH32),"")</f>
        <v>0.23500810372771475</v>
      </c>
      <c r="AA32" s="18">
        <f>SUMIFS(Raw!$K:$K,Raw!$J:$J,AA$5,Raw!$B:$B,$B$4,Raw!$H:$H,$A32)</f>
        <v>174</v>
      </c>
      <c r="AB32" s="51">
        <f t="shared" ref="AB32" si="143">IF(AA32&gt;0,(AA32/$AH32),"")</f>
        <v>0.28200972447325767</v>
      </c>
      <c r="AC32" s="18">
        <f>SUMIFS(Raw!$K:$K,Raw!$J:$J,AC$5,Raw!$B:$B,$B$4,Raw!$H:$H,$A32)</f>
        <v>7</v>
      </c>
      <c r="AD32" s="51">
        <f t="shared" ref="AD32" si="144">IF(AC32&gt;0,(AC32/$AH32),"")</f>
        <v>1.1345218800648298E-2</v>
      </c>
      <c r="AH32" s="52">
        <f t="shared" si="11"/>
        <v>617</v>
      </c>
    </row>
    <row r="33" spans="1:34" x14ac:dyDescent="0.25">
      <c r="A33" s="13" t="str">
        <f>IF(Refs!A27="","",Refs!A27)</f>
        <v>111AC7</v>
      </c>
      <c r="B33" s="2" t="str">
        <f>IF(Refs!B27="","",Refs!B27)</f>
        <v>Milton Keynes</v>
      </c>
      <c r="C33" s="13"/>
      <c r="D33" s="18">
        <f>SUMIFS(Raw!$K:$K,Raw!$J:$J,D$5,Raw!$B:$B,$B$4,Raw!$H:$H,$A33)</f>
        <v>438</v>
      </c>
      <c r="E33" s="18">
        <f>SUMIFS(Raw!$K:$K,Raw!$J:$J,E$5,Raw!$B:$B,$B$4,Raw!$H:$H,$A33)</f>
        <v>53</v>
      </c>
      <c r="F33" s="18">
        <f>SUMIFS(Raw!$K:$K,Raw!$J:$J,F$5,Raw!$B:$B,$B$4,Raw!$H:$H,$A33)</f>
        <v>33</v>
      </c>
      <c r="G33" s="18">
        <f>SUMIFS(Raw!$K:$K,Raw!$J:$J,G$5,Raw!$B:$B,$B$4,Raw!$H:$H,$A33)</f>
        <v>11</v>
      </c>
      <c r="H33" s="18">
        <f>SUMIFS(Raw!$K:$K,Raw!$J:$J,H$5,Raw!$B:$B,$B$4,Raw!$H:$H,$A33)</f>
        <v>4</v>
      </c>
      <c r="I33" s="18">
        <f>SUMIFS(Raw!$K:$K,Raw!$J:$J,I$5,Raw!$B:$B,$B$4,Raw!$H:$H,$A33)</f>
        <v>3</v>
      </c>
      <c r="J33" s="18">
        <f>SUMIFS(Raw!$K:$K,Raw!$J:$J,J$5,Raw!$B:$B,$B$4,Raw!$H:$H,$A33)</f>
        <v>2</v>
      </c>
      <c r="K33" s="18">
        <f>SUMIFS(Raw!$K:$K,Raw!$J:$J,K$5,Raw!$B:$B,$B$4,Raw!$H:$H,$A33)</f>
        <v>0</v>
      </c>
      <c r="L33" s="51">
        <f t="shared" si="48"/>
        <v>0.83018867924528306</v>
      </c>
      <c r="M33" s="51">
        <f t="shared" si="49"/>
        <v>9.4339622641509441E-2</v>
      </c>
      <c r="N33" s="77"/>
      <c r="O33" s="18">
        <f>SUMIFS(Raw!$K:$K,Raw!$J:$J,O$5,Raw!$B:$B,$B$4,Raw!$H:$H,$A33)</f>
        <v>20</v>
      </c>
      <c r="P33" s="51">
        <f t="shared" si="50"/>
        <v>0.37735849056603776</v>
      </c>
      <c r="Q33" s="18">
        <f>SUMIFS(Raw!$K:$K,Raw!$J:$J,Q$5,Raw!$B:$B,$B$4,Raw!$H:$H,$A33)</f>
        <v>12</v>
      </c>
      <c r="R33" s="51">
        <f t="shared" si="50"/>
        <v>0.22641509433962265</v>
      </c>
      <c r="S33" s="18">
        <f>SUMIFS(Raw!$K:$K,Raw!$J:$J,S$5,Raw!$B:$B,$B$4,Raw!$H:$H,$A33)</f>
        <v>3</v>
      </c>
      <c r="T33" s="51">
        <f t="shared" ref="T33" si="145">IF(S33&gt;0,(S33/$AH33),"")</f>
        <v>5.6603773584905662E-2</v>
      </c>
      <c r="U33" s="18">
        <f>SUMIFS(Raw!$K:$K,Raw!$J:$J,U$5,Raw!$B:$B,$B$4,Raw!$H:$H,$A33)</f>
        <v>3</v>
      </c>
      <c r="V33" s="51">
        <f t="shared" ref="V33" si="146">IF(U33&gt;0,(U33/$AH33),"")</f>
        <v>5.6603773584905662E-2</v>
      </c>
      <c r="W33" s="18">
        <f>SUMIFS(Raw!$K:$K,Raw!$J:$J,W$5,Raw!$B:$B,$B$4,Raw!$H:$H,$A33)</f>
        <v>6</v>
      </c>
      <c r="X33" s="51">
        <f t="shared" ref="X33" si="147">IF(W33&gt;0,(W33/$AH33),"")</f>
        <v>0.11320754716981132</v>
      </c>
      <c r="Y33" s="18">
        <f>SUMIFS(Raw!$K:$K,Raw!$J:$J,Y$5,Raw!$B:$B,$B$4,Raw!$H:$H,$A33)</f>
        <v>3</v>
      </c>
      <c r="Z33" s="51">
        <f t="shared" ref="Z33" si="148">IF(Y33&gt;0,(Y33/$AH33),"")</f>
        <v>5.6603773584905662E-2</v>
      </c>
      <c r="AA33" s="18">
        <f>SUMIFS(Raw!$K:$K,Raw!$J:$J,AA$5,Raw!$B:$B,$B$4,Raw!$H:$H,$A33)</f>
        <v>2</v>
      </c>
      <c r="AB33" s="51">
        <f t="shared" ref="AB33" si="149">IF(AA33&gt;0,(AA33/$AH33),"")</f>
        <v>3.7735849056603772E-2</v>
      </c>
      <c r="AC33" s="18">
        <f>SUMIFS(Raw!$K:$K,Raw!$J:$J,AC$5,Raw!$B:$B,$B$4,Raw!$H:$H,$A33)</f>
        <v>4</v>
      </c>
      <c r="AD33" s="51">
        <f t="shared" ref="AD33" si="150">IF(AC33&gt;0,(AC33/$AH33),"")</f>
        <v>7.5471698113207544E-2</v>
      </c>
      <c r="AH33" s="52">
        <f t="shared" si="11"/>
        <v>53</v>
      </c>
    </row>
    <row r="34" spans="1:34" x14ac:dyDescent="0.25">
      <c r="A34" s="13" t="str">
        <f>IF(Refs!A28="","",Refs!A28)</f>
        <v>111AG8</v>
      </c>
      <c r="B34" s="2" t="str">
        <f>IF(Refs!B28="","",Refs!B28)</f>
        <v>Norfolk including Great Yarmouth and Waveney</v>
      </c>
      <c r="C34" s="13"/>
      <c r="D34" s="18">
        <f>SUMIFS(Raw!$K:$K,Raw!$J:$J,D$5,Raw!$B:$B,$B$4,Raw!$H:$H,$A34)</f>
        <v>7791</v>
      </c>
      <c r="E34" s="18">
        <f>SUMIFS(Raw!$K:$K,Raw!$J:$J,E$5,Raw!$B:$B,$B$4,Raw!$H:$H,$A34)</f>
        <v>361</v>
      </c>
      <c r="F34" s="18">
        <f>SUMIFS(Raw!$K:$K,Raw!$J:$J,F$5,Raw!$B:$B,$B$4,Raw!$H:$H,$A34)</f>
        <v>148</v>
      </c>
      <c r="G34" s="18">
        <f>SUMIFS(Raw!$K:$K,Raw!$J:$J,G$5,Raw!$B:$B,$B$4,Raw!$H:$H,$A34)</f>
        <v>74</v>
      </c>
      <c r="H34" s="18">
        <f>SUMIFS(Raw!$K:$K,Raw!$J:$J,H$5,Raw!$B:$B,$B$4,Raw!$H:$H,$A34)</f>
        <v>28</v>
      </c>
      <c r="I34" s="18">
        <f>SUMIFS(Raw!$K:$K,Raw!$J:$J,I$5,Raw!$B:$B,$B$4,Raw!$H:$H,$A34)</f>
        <v>43</v>
      </c>
      <c r="J34" s="18">
        <f>SUMIFS(Raw!$K:$K,Raw!$J:$J,J$5,Raw!$B:$B,$B$4,Raw!$H:$H,$A34)</f>
        <v>62</v>
      </c>
      <c r="K34" s="18">
        <f>SUMIFS(Raw!$K:$K,Raw!$J:$J,K$5,Raw!$B:$B,$B$4,Raw!$H:$H,$A34)</f>
        <v>6</v>
      </c>
      <c r="L34" s="51">
        <f t="shared" si="48"/>
        <v>0.62535211267605639</v>
      </c>
      <c r="M34" s="51">
        <f t="shared" si="49"/>
        <v>0.29577464788732394</v>
      </c>
      <c r="N34" s="77"/>
      <c r="O34" s="18">
        <f>SUMIFS(Raw!$K:$K,Raw!$J:$J,O$5,Raw!$B:$B,$B$4,Raw!$H:$H,$A34)</f>
        <v>52</v>
      </c>
      <c r="P34" s="51">
        <f t="shared" si="50"/>
        <v>0.1440443213296399</v>
      </c>
      <c r="Q34" s="18">
        <f>SUMIFS(Raw!$K:$K,Raw!$J:$J,Q$5,Raw!$B:$B,$B$4,Raw!$H:$H,$A34)</f>
        <v>21</v>
      </c>
      <c r="R34" s="51">
        <f t="shared" si="50"/>
        <v>5.817174515235457E-2</v>
      </c>
      <c r="S34" s="18">
        <f>SUMIFS(Raw!$K:$K,Raw!$J:$J,S$5,Raw!$B:$B,$B$4,Raw!$H:$H,$A34)</f>
        <v>9</v>
      </c>
      <c r="T34" s="51">
        <f t="shared" ref="T34" si="151">IF(S34&gt;0,(S34/$AH34),"")</f>
        <v>2.4930747922437674E-2</v>
      </c>
      <c r="U34" s="18">
        <f>SUMIFS(Raw!$K:$K,Raw!$J:$J,U$5,Raw!$B:$B,$B$4,Raw!$H:$H,$A34)</f>
        <v>93</v>
      </c>
      <c r="V34" s="51">
        <f t="shared" ref="V34" si="152">IF(U34&gt;0,(U34/$AH34),"")</f>
        <v>0.25761772853185594</v>
      </c>
      <c r="W34" s="18">
        <f>SUMIFS(Raw!$K:$K,Raw!$J:$J,W$5,Raw!$B:$B,$B$4,Raw!$H:$H,$A34)</f>
        <v>7</v>
      </c>
      <c r="X34" s="51">
        <f t="shared" ref="X34" si="153">IF(W34&gt;0,(W34/$AH34),"")</f>
        <v>1.9390581717451522E-2</v>
      </c>
      <c r="Y34" s="18">
        <f>SUMIFS(Raw!$K:$K,Raw!$J:$J,Y$5,Raw!$B:$B,$B$4,Raw!$H:$H,$A34)</f>
        <v>65</v>
      </c>
      <c r="Z34" s="51">
        <f t="shared" ref="Z34" si="154">IF(Y34&gt;0,(Y34/$AH34),"")</f>
        <v>0.18005540166204986</v>
      </c>
      <c r="AA34" s="18">
        <f>SUMIFS(Raw!$K:$K,Raw!$J:$J,AA$5,Raw!$B:$B,$B$4,Raw!$H:$H,$A34)</f>
        <v>104</v>
      </c>
      <c r="AB34" s="51">
        <f t="shared" ref="AB34" si="155">IF(AA34&gt;0,(AA34/$AH34),"")</f>
        <v>0.2880886426592798</v>
      </c>
      <c r="AC34" s="18">
        <f>SUMIFS(Raw!$K:$K,Raw!$J:$J,AC$5,Raw!$B:$B,$B$4,Raw!$H:$H,$A34)</f>
        <v>10</v>
      </c>
      <c r="AD34" s="51">
        <f t="shared" ref="AD34" si="156">IF(AC34&gt;0,(AC34/$AH34),"")</f>
        <v>2.7700831024930747E-2</v>
      </c>
      <c r="AH34" s="52">
        <f t="shared" si="11"/>
        <v>361</v>
      </c>
    </row>
    <row r="35" spans="1:34" x14ac:dyDescent="0.25">
      <c r="A35" s="13" t="str">
        <f>IF(Refs!A29="","",Refs!A29)</f>
        <v>111AH7</v>
      </c>
      <c r="B35" s="2" t="str">
        <f>IF(Refs!B29="","",Refs!B29)</f>
        <v>North East Essex &amp; Suffolk</v>
      </c>
      <c r="C35" s="13"/>
      <c r="D35" s="18">
        <f>SUMIFS(Raw!$K:$K,Raw!$J:$J,D$5,Raw!$B:$B,$B$4,Raw!$H:$H,$A35)</f>
        <v>5072</v>
      </c>
      <c r="E35" s="18">
        <f>SUMIFS(Raw!$K:$K,Raw!$J:$J,E$5,Raw!$B:$B,$B$4,Raw!$H:$H,$A35)</f>
        <v>913</v>
      </c>
      <c r="F35" s="18">
        <f>SUMIFS(Raw!$K:$K,Raw!$J:$J,F$5,Raw!$B:$B,$B$4,Raw!$H:$H,$A35)</f>
        <v>422</v>
      </c>
      <c r="G35" s="18">
        <f>SUMIFS(Raw!$K:$K,Raw!$J:$J,G$5,Raw!$B:$B,$B$4,Raw!$H:$H,$A35)</f>
        <v>171</v>
      </c>
      <c r="H35" s="18">
        <f>SUMIFS(Raw!$K:$K,Raw!$J:$J,H$5,Raw!$B:$B,$B$4,Raw!$H:$H,$A35)</f>
        <v>94</v>
      </c>
      <c r="I35" s="18">
        <f>SUMIFS(Raw!$K:$K,Raw!$J:$J,I$5,Raw!$B:$B,$B$4,Raw!$H:$H,$A35)</f>
        <v>59</v>
      </c>
      <c r="J35" s="18">
        <f>SUMIFS(Raw!$K:$K,Raw!$J:$J,J$5,Raw!$B:$B,$B$4,Raw!$H:$H,$A35)</f>
        <v>167</v>
      </c>
      <c r="K35" s="18">
        <f>SUMIFS(Raw!$K:$K,Raw!$J:$J,K$5,Raw!$B:$B,$B$4,Raw!$H:$H,$A35)</f>
        <v>0</v>
      </c>
      <c r="L35" s="51">
        <f t="shared" si="48"/>
        <v>0.64950711938663741</v>
      </c>
      <c r="M35" s="51">
        <f t="shared" si="49"/>
        <v>0.2475355969331873</v>
      </c>
      <c r="N35" s="77"/>
      <c r="O35" s="18">
        <f>SUMIFS(Raw!$K:$K,Raw!$J:$J,O$5,Raw!$B:$B,$B$4,Raw!$H:$H,$A35)</f>
        <v>193</v>
      </c>
      <c r="P35" s="51">
        <f t="shared" si="50"/>
        <v>0.21139101861993428</v>
      </c>
      <c r="Q35" s="18">
        <f>SUMIFS(Raw!$K:$K,Raw!$J:$J,Q$5,Raw!$B:$B,$B$4,Raw!$H:$H,$A35)</f>
        <v>87</v>
      </c>
      <c r="R35" s="51">
        <f t="shared" si="50"/>
        <v>9.529025191675794E-2</v>
      </c>
      <c r="S35" s="18">
        <f>SUMIFS(Raw!$K:$K,Raw!$J:$J,S$5,Raw!$B:$B,$B$4,Raw!$H:$H,$A35)</f>
        <v>69</v>
      </c>
      <c r="T35" s="51">
        <f t="shared" ref="T35" si="157">IF(S35&gt;0,(S35/$AH35),"")</f>
        <v>7.5575027382256299E-2</v>
      </c>
      <c r="U35" s="18">
        <f>SUMIFS(Raw!$K:$K,Raw!$J:$J,U$5,Raw!$B:$B,$B$4,Raw!$H:$H,$A35)</f>
        <v>172</v>
      </c>
      <c r="V35" s="51">
        <f t="shared" ref="V35" si="158">IF(U35&gt;0,(U35/$AH35),"")</f>
        <v>0.18838992332968238</v>
      </c>
      <c r="W35" s="18">
        <f>SUMIFS(Raw!$K:$K,Raw!$J:$J,W$5,Raw!$B:$B,$B$4,Raw!$H:$H,$A35)</f>
        <v>38</v>
      </c>
      <c r="X35" s="51">
        <f t="shared" ref="X35" si="159">IF(W35&gt;0,(W35/$AH35),"")</f>
        <v>4.1621029572836803E-2</v>
      </c>
      <c r="Y35" s="18">
        <f>SUMIFS(Raw!$K:$K,Raw!$J:$J,Y$5,Raw!$B:$B,$B$4,Raw!$H:$H,$A35)</f>
        <v>283</v>
      </c>
      <c r="Z35" s="51">
        <f t="shared" ref="Z35" si="160">IF(Y35&gt;0,(Y35/$AH35),"")</f>
        <v>0.30996714129244252</v>
      </c>
      <c r="AA35" s="18">
        <f>SUMIFS(Raw!$K:$K,Raw!$J:$J,AA$5,Raw!$B:$B,$B$4,Raw!$H:$H,$A35)</f>
        <v>66</v>
      </c>
      <c r="AB35" s="51">
        <f t="shared" ref="AB35" si="161">IF(AA35&gt;0,(AA35/$AH35),"")</f>
        <v>7.2289156626506021E-2</v>
      </c>
      <c r="AC35" s="18">
        <f>SUMIFS(Raw!$K:$K,Raw!$J:$J,AC$5,Raw!$B:$B,$B$4,Raw!$H:$H,$A35)</f>
        <v>5</v>
      </c>
      <c r="AD35" s="51">
        <f t="shared" ref="AD35" si="162">IF(AC35&gt;0,(AC35/$AH35),"")</f>
        <v>5.4764512595837896E-3</v>
      </c>
      <c r="AH35" s="52">
        <f t="shared" si="11"/>
        <v>913</v>
      </c>
    </row>
    <row r="36" spans="1:34" x14ac:dyDescent="0.25">
      <c r="A36" s="13" t="str">
        <f>IF(Refs!A30="","",Refs!A30)</f>
        <v>111AI3</v>
      </c>
      <c r="B36" s="2" t="str">
        <f>IF(Refs!B30="","",Refs!B30)</f>
        <v>West Essex (HUC)</v>
      </c>
      <c r="C36" s="13"/>
      <c r="D36" s="18">
        <f>SUMIFS(Raw!$K:$K,Raw!$J:$J,D$5,Raw!$B:$B,$B$4,Raw!$H:$H,$A36)</f>
        <v>1094</v>
      </c>
      <c r="E36" s="18">
        <f>SUMIFS(Raw!$K:$K,Raw!$J:$J,E$5,Raw!$B:$B,$B$4,Raw!$H:$H,$A36)</f>
        <v>152</v>
      </c>
      <c r="F36" s="18">
        <f>SUMIFS(Raw!$K:$K,Raw!$J:$J,F$5,Raw!$B:$B,$B$4,Raw!$H:$H,$A36)</f>
        <v>95</v>
      </c>
      <c r="G36" s="18">
        <f>SUMIFS(Raw!$K:$K,Raw!$J:$J,G$5,Raw!$B:$B,$B$4,Raw!$H:$H,$A36)</f>
        <v>35</v>
      </c>
      <c r="H36" s="18">
        <f>SUMIFS(Raw!$K:$K,Raw!$J:$J,H$5,Raw!$B:$B,$B$4,Raw!$H:$H,$A36)</f>
        <v>6</v>
      </c>
      <c r="I36" s="18">
        <f>SUMIFS(Raw!$K:$K,Raw!$J:$J,I$5,Raw!$B:$B,$B$4,Raw!$H:$H,$A36)</f>
        <v>5</v>
      </c>
      <c r="J36" s="18">
        <f>SUMIFS(Raw!$K:$K,Raw!$J:$J,J$5,Raw!$B:$B,$B$4,Raw!$H:$H,$A36)</f>
        <v>9</v>
      </c>
      <c r="K36" s="18">
        <f>SUMIFS(Raw!$K:$K,Raw!$J:$J,K$5,Raw!$B:$B,$B$4,Raw!$H:$H,$A36)</f>
        <v>2</v>
      </c>
      <c r="L36" s="51">
        <f t="shared" si="48"/>
        <v>0.8666666666666667</v>
      </c>
      <c r="M36" s="51">
        <f t="shared" si="49"/>
        <v>9.3333333333333338E-2</v>
      </c>
      <c r="N36" s="77"/>
      <c r="O36" s="18">
        <f>SUMIFS(Raw!$K:$K,Raw!$J:$J,O$5,Raw!$B:$B,$B$4,Raw!$H:$H,$A36)</f>
        <v>50</v>
      </c>
      <c r="P36" s="51">
        <f t="shared" si="50"/>
        <v>0.32894736842105265</v>
      </c>
      <c r="Q36" s="18">
        <f>SUMIFS(Raw!$K:$K,Raw!$J:$J,Q$5,Raw!$B:$B,$B$4,Raw!$H:$H,$A36)</f>
        <v>10</v>
      </c>
      <c r="R36" s="51">
        <f t="shared" si="50"/>
        <v>6.5789473684210523E-2</v>
      </c>
      <c r="S36" s="18">
        <f>SUMIFS(Raw!$K:$K,Raw!$J:$J,S$5,Raw!$B:$B,$B$4,Raw!$H:$H,$A36)</f>
        <v>17</v>
      </c>
      <c r="T36" s="51">
        <f t="shared" ref="T36" si="163">IF(S36&gt;0,(S36/$AH36),"")</f>
        <v>0.1118421052631579</v>
      </c>
      <c r="U36" s="18">
        <f>SUMIFS(Raw!$K:$K,Raw!$J:$J,U$5,Raw!$B:$B,$B$4,Raw!$H:$H,$A36)</f>
        <v>46</v>
      </c>
      <c r="V36" s="51">
        <f t="shared" ref="V36" si="164">IF(U36&gt;0,(U36/$AH36),"")</f>
        <v>0.30263157894736842</v>
      </c>
      <c r="W36" s="18">
        <f>SUMIFS(Raw!$K:$K,Raw!$J:$J,W$5,Raw!$B:$B,$B$4,Raw!$H:$H,$A36)</f>
        <v>8</v>
      </c>
      <c r="X36" s="51">
        <f t="shared" ref="X36" si="165">IF(W36&gt;0,(W36/$AH36),"")</f>
        <v>5.2631578947368418E-2</v>
      </c>
      <c r="Y36" s="18">
        <f>SUMIFS(Raw!$K:$K,Raw!$J:$J,Y$5,Raw!$B:$B,$B$4,Raw!$H:$H,$A36)</f>
        <v>4</v>
      </c>
      <c r="Z36" s="51">
        <f t="shared" ref="Z36" si="166">IF(Y36&gt;0,(Y36/$AH36),"")</f>
        <v>2.6315789473684209E-2</v>
      </c>
      <c r="AA36" s="18">
        <f>SUMIFS(Raw!$K:$K,Raw!$J:$J,AA$5,Raw!$B:$B,$B$4,Raw!$H:$H,$A36)</f>
        <v>15</v>
      </c>
      <c r="AB36" s="51">
        <f t="shared" ref="AB36" si="167">IF(AA36&gt;0,(AA36/$AH36),"")</f>
        <v>9.8684210526315791E-2</v>
      </c>
      <c r="AC36" s="18">
        <f>SUMIFS(Raw!$K:$K,Raw!$J:$J,AC$5,Raw!$B:$B,$B$4,Raw!$H:$H,$A36)</f>
        <v>2</v>
      </c>
      <c r="AD36" s="51">
        <f t="shared" ref="AD36" si="168">IF(AC36&gt;0,(AC36/$AH36),"")</f>
        <v>1.3157894736842105E-2</v>
      </c>
      <c r="AH36" s="52">
        <f t="shared" si="11"/>
        <v>152</v>
      </c>
    </row>
    <row r="37" spans="1:34" ht="21.6" customHeight="1" x14ac:dyDescent="0.25">
      <c r="A37" s="13" t="str">
        <f>IF(Refs!A31="","",Refs!A31)</f>
        <v>111AD5</v>
      </c>
      <c r="B37" s="2" t="str">
        <f>IF(Refs!B31="","",Refs!B31)</f>
        <v>North Central London</v>
      </c>
      <c r="C37" s="13"/>
      <c r="D37" s="18">
        <f>SUMIFS(Raw!$K:$K,Raw!$J:$J,D$5,Raw!$B:$B,$B$4,Raw!$H:$H,$A37)</f>
        <v>2000</v>
      </c>
      <c r="E37" s="18">
        <f>SUMIFS(Raw!$K:$K,Raw!$J:$J,E$5,Raw!$B:$B,$B$4,Raw!$H:$H,$A37)</f>
        <v>86</v>
      </c>
      <c r="F37" s="18">
        <f>SUMIFS(Raw!$K:$K,Raw!$J:$J,F$5,Raw!$B:$B,$B$4,Raw!$H:$H,$A37)</f>
        <v>50</v>
      </c>
      <c r="G37" s="18">
        <f>SUMIFS(Raw!$K:$K,Raw!$J:$J,G$5,Raw!$B:$B,$B$4,Raw!$H:$H,$A37)</f>
        <v>13</v>
      </c>
      <c r="H37" s="18">
        <f>SUMIFS(Raw!$K:$K,Raw!$J:$J,H$5,Raw!$B:$B,$B$4,Raw!$H:$H,$A37)</f>
        <v>12</v>
      </c>
      <c r="I37" s="18">
        <f>SUMIFS(Raw!$K:$K,Raw!$J:$J,I$5,Raw!$B:$B,$B$4,Raw!$H:$H,$A37)</f>
        <v>2</v>
      </c>
      <c r="J37" s="18">
        <f>SUMIFS(Raw!$K:$K,Raw!$J:$J,J$5,Raw!$B:$B,$B$4,Raw!$H:$H,$A37)</f>
        <v>3</v>
      </c>
      <c r="K37" s="18">
        <f>SUMIFS(Raw!$K:$K,Raw!$J:$J,K$5,Raw!$B:$B,$B$4,Raw!$H:$H,$A37)</f>
        <v>6</v>
      </c>
      <c r="L37" s="51">
        <f t="shared" si="48"/>
        <v>0.78749999999999998</v>
      </c>
      <c r="M37" s="51">
        <f t="shared" si="49"/>
        <v>6.25E-2</v>
      </c>
      <c r="N37" s="77"/>
      <c r="O37" s="18">
        <f>SUMIFS(Raw!$K:$K,Raw!$J:$J,O$5,Raw!$B:$B,$B$4,Raw!$H:$H,$A37)</f>
        <v>33</v>
      </c>
      <c r="P37" s="51">
        <f t="shared" si="50"/>
        <v>0.38372093023255816</v>
      </c>
      <c r="Q37" s="18">
        <f>SUMIFS(Raw!$K:$K,Raw!$J:$J,Q$5,Raw!$B:$B,$B$4,Raw!$H:$H,$A37)</f>
        <v>21</v>
      </c>
      <c r="R37" s="51">
        <f t="shared" si="50"/>
        <v>0.2441860465116279</v>
      </c>
      <c r="S37" s="18">
        <f>SUMIFS(Raw!$K:$K,Raw!$J:$J,S$5,Raw!$B:$B,$B$4,Raw!$H:$H,$A37)</f>
        <v>9</v>
      </c>
      <c r="T37" s="51">
        <f t="shared" ref="T37" si="169">IF(S37&gt;0,(S37/$AH37),"")</f>
        <v>0.10465116279069768</v>
      </c>
      <c r="U37" s="18">
        <f>SUMIFS(Raw!$K:$K,Raw!$J:$J,U$5,Raw!$B:$B,$B$4,Raw!$H:$H,$A37)</f>
        <v>17</v>
      </c>
      <c r="V37" s="51">
        <f t="shared" ref="V37" si="170">IF(U37&gt;0,(U37/$AH37),"")</f>
        <v>0.19767441860465115</v>
      </c>
      <c r="W37" s="18">
        <f>SUMIFS(Raw!$K:$K,Raw!$J:$J,W$5,Raw!$B:$B,$B$4,Raw!$H:$H,$A37)</f>
        <v>0</v>
      </c>
      <c r="X37" s="51" t="str">
        <f t="shared" ref="X37" si="171">IF(W37&gt;0,(W37/$AH37),"")</f>
        <v/>
      </c>
      <c r="Y37" s="18">
        <f>SUMIFS(Raw!$K:$K,Raw!$J:$J,Y$5,Raw!$B:$B,$B$4,Raw!$H:$H,$A37)</f>
        <v>2</v>
      </c>
      <c r="Z37" s="51">
        <f t="shared" ref="Z37" si="172">IF(Y37&gt;0,(Y37/$AH37),"")</f>
        <v>2.3255813953488372E-2</v>
      </c>
      <c r="AA37" s="18">
        <f>SUMIFS(Raw!$K:$K,Raw!$J:$J,AA$5,Raw!$B:$B,$B$4,Raw!$H:$H,$A37)</f>
        <v>4</v>
      </c>
      <c r="AB37" s="51">
        <f t="shared" ref="AB37" si="173">IF(AA37&gt;0,(AA37/$AH37),"")</f>
        <v>4.6511627906976744E-2</v>
      </c>
      <c r="AC37" s="18">
        <f>SUMIFS(Raw!$K:$K,Raw!$J:$J,AC$5,Raw!$B:$B,$B$4,Raw!$H:$H,$A37)</f>
        <v>0</v>
      </c>
      <c r="AD37" s="51" t="str">
        <f t="shared" ref="AD37" si="174">IF(AC37&gt;0,(AC37/$AH37),"")</f>
        <v/>
      </c>
      <c r="AH37" s="52">
        <f t="shared" si="11"/>
        <v>86</v>
      </c>
    </row>
    <row r="38" spans="1:34" x14ac:dyDescent="0.25">
      <c r="A38" s="13" t="str">
        <f>IF(Refs!A32="","",Refs!A32)</f>
        <v>111AH5</v>
      </c>
      <c r="B38" s="2" t="str">
        <f>IF(Refs!B32="","",Refs!B32)</f>
        <v>North East London</v>
      </c>
      <c r="C38" s="13"/>
      <c r="D38" s="18">
        <f>SUMIFS(Raw!$K:$K,Raw!$J:$J,D$5,Raw!$B:$B,$B$4,Raw!$H:$H,$A38)</f>
        <v>855</v>
      </c>
      <c r="E38" s="18">
        <f>SUMIFS(Raw!$K:$K,Raw!$J:$J,E$5,Raw!$B:$B,$B$4,Raw!$H:$H,$A38)</f>
        <v>207</v>
      </c>
      <c r="F38" s="18">
        <f>SUMIFS(Raw!$K:$K,Raw!$J:$J,F$5,Raw!$B:$B,$B$4,Raw!$H:$H,$A38)</f>
        <v>134</v>
      </c>
      <c r="G38" s="18">
        <f>SUMIFS(Raw!$K:$K,Raw!$J:$J,G$5,Raw!$B:$B,$B$4,Raw!$H:$H,$A38)</f>
        <v>55</v>
      </c>
      <c r="H38" s="18">
        <f>SUMIFS(Raw!$K:$K,Raw!$J:$J,H$5,Raw!$B:$B,$B$4,Raw!$H:$H,$A38)</f>
        <v>9</v>
      </c>
      <c r="I38" s="18">
        <f>SUMIFS(Raw!$K:$K,Raw!$J:$J,I$5,Raw!$B:$B,$B$4,Raw!$H:$H,$A38)</f>
        <v>2</v>
      </c>
      <c r="J38" s="18">
        <f>SUMIFS(Raw!$K:$K,Raw!$J:$J,J$5,Raw!$B:$B,$B$4,Raw!$H:$H,$A38)</f>
        <v>7</v>
      </c>
      <c r="K38" s="18">
        <f>SUMIFS(Raw!$K:$K,Raw!$J:$J,K$5,Raw!$B:$B,$B$4,Raw!$H:$H,$A38)</f>
        <v>0</v>
      </c>
      <c r="L38" s="51">
        <f t="shared" si="48"/>
        <v>0.91304347826086951</v>
      </c>
      <c r="M38" s="51">
        <f t="shared" si="49"/>
        <v>4.3478260869565216E-2</v>
      </c>
      <c r="N38" s="77"/>
      <c r="O38" s="18">
        <f>SUMIFS(Raw!$K:$K,Raw!$J:$J,O$5,Raw!$B:$B,$B$4,Raw!$H:$H,$A38)</f>
        <v>37</v>
      </c>
      <c r="P38" s="51">
        <f t="shared" si="50"/>
        <v>0.17874396135265699</v>
      </c>
      <c r="Q38" s="18">
        <f>SUMIFS(Raw!$K:$K,Raw!$J:$J,Q$5,Raw!$B:$B,$B$4,Raw!$H:$H,$A38)</f>
        <v>5</v>
      </c>
      <c r="R38" s="51">
        <f t="shared" si="50"/>
        <v>2.4154589371980676E-2</v>
      </c>
      <c r="S38" s="18">
        <f>SUMIFS(Raw!$K:$K,Raw!$J:$J,S$5,Raw!$B:$B,$B$4,Raw!$H:$H,$A38)</f>
        <v>59</v>
      </c>
      <c r="T38" s="51">
        <f t="shared" ref="T38" si="175">IF(S38&gt;0,(S38/$AH38),"")</f>
        <v>0.28502415458937197</v>
      </c>
      <c r="U38" s="18">
        <f>SUMIFS(Raw!$K:$K,Raw!$J:$J,U$5,Raw!$B:$B,$B$4,Raw!$H:$H,$A38)</f>
        <v>90</v>
      </c>
      <c r="V38" s="51">
        <f t="shared" ref="V38" si="176">IF(U38&gt;0,(U38/$AH38),"")</f>
        <v>0.43478260869565216</v>
      </c>
      <c r="W38" s="18">
        <f>SUMIFS(Raw!$K:$K,Raw!$J:$J,W$5,Raw!$B:$B,$B$4,Raw!$H:$H,$A38)</f>
        <v>5</v>
      </c>
      <c r="X38" s="51">
        <f t="shared" ref="X38" si="177">IF(W38&gt;0,(W38/$AH38),"")</f>
        <v>2.4154589371980676E-2</v>
      </c>
      <c r="Y38" s="18">
        <f>SUMIFS(Raw!$K:$K,Raw!$J:$J,Y$5,Raw!$B:$B,$B$4,Raw!$H:$H,$A38)</f>
        <v>7</v>
      </c>
      <c r="Z38" s="51">
        <f t="shared" ref="Z38" si="178">IF(Y38&gt;0,(Y38/$AH38),"")</f>
        <v>3.3816425120772944E-2</v>
      </c>
      <c r="AA38" s="18">
        <f>SUMIFS(Raw!$K:$K,Raw!$J:$J,AA$5,Raw!$B:$B,$B$4,Raw!$H:$H,$A38)</f>
        <v>4</v>
      </c>
      <c r="AB38" s="51">
        <f t="shared" ref="AB38" si="179">IF(AA38&gt;0,(AA38/$AH38),"")</f>
        <v>1.932367149758454E-2</v>
      </c>
      <c r="AC38" s="18">
        <f>SUMIFS(Raw!$K:$K,Raw!$J:$J,AC$5,Raw!$B:$B,$B$4,Raw!$H:$H,$A38)</f>
        <v>0</v>
      </c>
      <c r="AD38" s="51" t="str">
        <f t="shared" ref="AD38" si="180">IF(AC38&gt;0,(AC38/$AH38),"")</f>
        <v/>
      </c>
      <c r="AH38" s="52">
        <f t="shared" si="11"/>
        <v>207</v>
      </c>
    </row>
    <row r="39" spans="1:34" x14ac:dyDescent="0.25">
      <c r="A39" s="13" t="str">
        <f>IF(Refs!A33="","",Refs!A33)</f>
        <v>111AJ1</v>
      </c>
      <c r="B39" s="2" t="str">
        <f>IF(Refs!B33="","",Refs!B33)</f>
        <v>North West London</v>
      </c>
      <c r="C39" s="13"/>
      <c r="D39" s="18">
        <f>SUMIFS(Raw!$K:$K,Raw!$J:$J,D$5,Raw!$B:$B,$B$4,Raw!$H:$H,$A39)</f>
        <v>326</v>
      </c>
      <c r="E39" s="18">
        <f>SUMIFS(Raw!$K:$K,Raw!$J:$J,E$5,Raw!$B:$B,$B$4,Raw!$H:$H,$A39)</f>
        <v>107</v>
      </c>
      <c r="F39" s="18">
        <f>SUMIFS(Raw!$K:$K,Raw!$J:$J,F$5,Raw!$B:$B,$B$4,Raw!$H:$H,$A39)</f>
        <v>73</v>
      </c>
      <c r="G39" s="18">
        <f>SUMIFS(Raw!$K:$K,Raw!$J:$J,G$5,Raw!$B:$B,$B$4,Raw!$H:$H,$A39)</f>
        <v>24</v>
      </c>
      <c r="H39" s="18">
        <f>SUMIFS(Raw!$K:$K,Raw!$J:$J,H$5,Raw!$B:$B,$B$4,Raw!$H:$H,$A39)</f>
        <v>7</v>
      </c>
      <c r="I39" s="18">
        <f>SUMIFS(Raw!$K:$K,Raw!$J:$J,I$5,Raw!$B:$B,$B$4,Raw!$H:$H,$A39)</f>
        <v>0</v>
      </c>
      <c r="J39" s="18">
        <f>SUMIFS(Raw!$K:$K,Raw!$J:$J,J$5,Raw!$B:$B,$B$4,Raw!$H:$H,$A39)</f>
        <v>3</v>
      </c>
      <c r="K39" s="18">
        <f>SUMIFS(Raw!$K:$K,Raw!$J:$J,K$5,Raw!$B:$B,$B$4,Raw!$H:$H,$A39)</f>
        <v>0</v>
      </c>
      <c r="L39" s="51">
        <f t="shared" si="48"/>
        <v>0.90654205607476634</v>
      </c>
      <c r="M39" s="51">
        <f t="shared" si="49"/>
        <v>2.8037383177570093E-2</v>
      </c>
      <c r="N39" s="77"/>
      <c r="O39" s="18">
        <f>SUMIFS(Raw!$K:$K,Raw!$J:$J,O$5,Raw!$B:$B,$B$4,Raw!$H:$H,$A39)</f>
        <v>20</v>
      </c>
      <c r="P39" s="51">
        <f t="shared" si="50"/>
        <v>0.18691588785046728</v>
      </c>
      <c r="Q39" s="18">
        <f>SUMIFS(Raw!$K:$K,Raw!$J:$J,Q$5,Raw!$B:$B,$B$4,Raw!$H:$H,$A39)</f>
        <v>0</v>
      </c>
      <c r="R39" s="51" t="str">
        <f t="shared" si="50"/>
        <v/>
      </c>
      <c r="S39" s="18">
        <f>SUMIFS(Raw!$K:$K,Raw!$J:$J,S$5,Raw!$B:$B,$B$4,Raw!$H:$H,$A39)</f>
        <v>42</v>
      </c>
      <c r="T39" s="51">
        <f t="shared" ref="T39" si="181">IF(S39&gt;0,(S39/$AH39),"")</f>
        <v>0.3925233644859813</v>
      </c>
      <c r="U39" s="18">
        <f>SUMIFS(Raw!$K:$K,Raw!$J:$J,U$5,Raw!$B:$B,$B$4,Raw!$H:$H,$A39)</f>
        <v>34</v>
      </c>
      <c r="V39" s="51">
        <f t="shared" ref="V39" si="182">IF(U39&gt;0,(U39/$AH39),"")</f>
        <v>0.31775700934579437</v>
      </c>
      <c r="W39" s="18">
        <f>SUMIFS(Raw!$K:$K,Raw!$J:$J,W$5,Raw!$B:$B,$B$4,Raw!$H:$H,$A39)</f>
        <v>1</v>
      </c>
      <c r="X39" s="51">
        <f t="shared" ref="X39" si="183">IF(W39&gt;0,(W39/$AH39),"")</f>
        <v>9.3457943925233638E-3</v>
      </c>
      <c r="Y39" s="18">
        <f>SUMIFS(Raw!$K:$K,Raw!$J:$J,Y$5,Raw!$B:$B,$B$4,Raw!$H:$H,$A39)</f>
        <v>9</v>
      </c>
      <c r="Z39" s="51">
        <f t="shared" ref="Z39" si="184">IF(Y39&gt;0,(Y39/$AH39),"")</f>
        <v>8.4112149532710276E-2</v>
      </c>
      <c r="AA39" s="18">
        <f>SUMIFS(Raw!$K:$K,Raw!$J:$J,AA$5,Raw!$B:$B,$B$4,Raw!$H:$H,$A39)</f>
        <v>1</v>
      </c>
      <c r="AB39" s="51">
        <f t="shared" ref="AB39" si="185">IF(AA39&gt;0,(AA39/$AH39),"")</f>
        <v>9.3457943925233638E-3</v>
      </c>
      <c r="AC39" s="18">
        <f>SUMIFS(Raw!$K:$K,Raw!$J:$J,AC$5,Raw!$B:$B,$B$4,Raw!$H:$H,$A39)</f>
        <v>0</v>
      </c>
      <c r="AD39" s="51" t="str">
        <f t="shared" ref="AD39" si="186">IF(AC39&gt;0,(AC39/$AH39),"")</f>
        <v/>
      </c>
      <c r="AH39" s="52">
        <f t="shared" si="11"/>
        <v>107</v>
      </c>
    </row>
    <row r="40" spans="1:34" x14ac:dyDescent="0.25">
      <c r="A40" s="13" t="str">
        <f>IF(Refs!A34="","",Refs!A34)</f>
        <v>111AD7</v>
      </c>
      <c r="B40" s="2" t="str">
        <f>IF(Refs!B34="","",Refs!B34)</f>
        <v>South East London</v>
      </c>
      <c r="C40" s="13"/>
      <c r="D40" s="18">
        <f>SUMIFS(Raw!$K:$K,Raw!$J:$J,D$5,Raw!$B:$B,$B$4,Raw!$H:$H,$A40)</f>
        <v>3000</v>
      </c>
      <c r="E40" s="18">
        <f>SUMIFS(Raw!$K:$K,Raw!$J:$J,E$5,Raw!$B:$B,$B$4,Raw!$H:$H,$A40)</f>
        <v>46</v>
      </c>
      <c r="F40" s="18">
        <f>SUMIFS(Raw!$K:$K,Raw!$J:$J,F$5,Raw!$B:$B,$B$4,Raw!$H:$H,$A40)</f>
        <v>31</v>
      </c>
      <c r="G40" s="18">
        <f>SUMIFS(Raw!$K:$K,Raw!$J:$J,G$5,Raw!$B:$B,$B$4,Raw!$H:$H,$A40)</f>
        <v>9</v>
      </c>
      <c r="H40" s="18">
        <f>SUMIFS(Raw!$K:$K,Raw!$J:$J,H$5,Raw!$B:$B,$B$4,Raw!$H:$H,$A40)</f>
        <v>2</v>
      </c>
      <c r="I40" s="18">
        <f>SUMIFS(Raw!$K:$K,Raw!$J:$J,I$5,Raw!$B:$B,$B$4,Raw!$H:$H,$A40)</f>
        <v>2</v>
      </c>
      <c r="J40" s="18">
        <f>SUMIFS(Raw!$K:$K,Raw!$J:$J,J$5,Raw!$B:$B,$B$4,Raw!$H:$H,$A40)</f>
        <v>1</v>
      </c>
      <c r="K40" s="18">
        <f>SUMIFS(Raw!$K:$K,Raw!$J:$J,K$5,Raw!$B:$B,$B$4,Raw!$H:$H,$A40)</f>
        <v>1</v>
      </c>
      <c r="L40" s="51">
        <f t="shared" si="48"/>
        <v>0.88888888888888884</v>
      </c>
      <c r="M40" s="51">
        <f t="shared" si="49"/>
        <v>6.6666666666666666E-2</v>
      </c>
      <c r="N40" s="77"/>
      <c r="O40" s="18">
        <f>SUMIFS(Raw!$K:$K,Raw!$J:$J,O$5,Raw!$B:$B,$B$4,Raw!$H:$H,$A40)</f>
        <v>16</v>
      </c>
      <c r="P40" s="51">
        <f t="shared" si="50"/>
        <v>0.34782608695652173</v>
      </c>
      <c r="Q40" s="18">
        <f>SUMIFS(Raw!$K:$K,Raw!$J:$J,Q$5,Raw!$B:$B,$B$4,Raw!$H:$H,$A40)</f>
        <v>0</v>
      </c>
      <c r="R40" s="51" t="str">
        <f t="shared" si="50"/>
        <v/>
      </c>
      <c r="S40" s="18">
        <f>SUMIFS(Raw!$K:$K,Raw!$J:$J,S$5,Raw!$B:$B,$B$4,Raw!$H:$H,$A40)</f>
        <v>10</v>
      </c>
      <c r="T40" s="51">
        <f t="shared" ref="T40" si="187">IF(S40&gt;0,(S40/$AH40),"")</f>
        <v>0.21739130434782608</v>
      </c>
      <c r="U40" s="18">
        <f>SUMIFS(Raw!$K:$K,Raw!$J:$J,U$5,Raw!$B:$B,$B$4,Raw!$H:$H,$A40)</f>
        <v>11</v>
      </c>
      <c r="V40" s="51">
        <f t="shared" ref="V40" si="188">IF(U40&gt;0,(U40/$AH40),"")</f>
        <v>0.2391304347826087</v>
      </c>
      <c r="W40" s="18">
        <f>SUMIFS(Raw!$K:$K,Raw!$J:$J,W$5,Raw!$B:$B,$B$4,Raw!$H:$H,$A40)</f>
        <v>0</v>
      </c>
      <c r="X40" s="51" t="str">
        <f t="shared" ref="X40" si="189">IF(W40&gt;0,(W40/$AH40),"")</f>
        <v/>
      </c>
      <c r="Y40" s="18">
        <f>SUMIFS(Raw!$K:$K,Raw!$J:$J,Y$5,Raw!$B:$B,$B$4,Raw!$H:$H,$A40)</f>
        <v>4</v>
      </c>
      <c r="Z40" s="51">
        <f t="shared" ref="Z40" si="190">IF(Y40&gt;0,(Y40/$AH40),"")</f>
        <v>8.6956521739130432E-2</v>
      </c>
      <c r="AA40" s="18">
        <f>SUMIFS(Raw!$K:$K,Raw!$J:$J,AA$5,Raw!$B:$B,$B$4,Raw!$H:$H,$A40)</f>
        <v>3</v>
      </c>
      <c r="AB40" s="51">
        <f t="shared" ref="AB40" si="191">IF(AA40&gt;0,(AA40/$AH40),"")</f>
        <v>6.5217391304347824E-2</v>
      </c>
      <c r="AC40" s="18">
        <f>SUMIFS(Raw!$K:$K,Raw!$J:$J,AC$5,Raw!$B:$B,$B$4,Raw!$H:$H,$A40)</f>
        <v>2</v>
      </c>
      <c r="AD40" s="51">
        <f t="shared" ref="AD40" si="192">IF(AC40&gt;0,(AC40/$AH40),"")</f>
        <v>4.3478260869565216E-2</v>
      </c>
      <c r="AH40" s="52">
        <f t="shared" si="11"/>
        <v>46</v>
      </c>
    </row>
    <row r="41" spans="1:34" x14ac:dyDescent="0.25">
      <c r="A41" s="13" t="str">
        <f>IF(Refs!A35="","",Refs!A35)</f>
        <v>111AG5</v>
      </c>
      <c r="B41" s="2" t="str">
        <f>IF(Refs!B35="","",Refs!B35)</f>
        <v>South West London</v>
      </c>
      <c r="C41" s="13"/>
      <c r="D41" s="18">
        <f>SUMIFS(Raw!$K:$K,Raw!$J:$J,D$5,Raw!$B:$B,$B$4,Raw!$H:$H,$A41)</f>
        <v>0</v>
      </c>
      <c r="E41" s="18">
        <f>SUMIFS(Raw!$K:$K,Raw!$J:$J,E$5,Raw!$B:$B,$B$4,Raw!$H:$H,$A41)</f>
        <v>0</v>
      </c>
      <c r="F41" s="18">
        <f>SUMIFS(Raw!$K:$K,Raw!$J:$J,F$5,Raw!$B:$B,$B$4,Raw!$H:$H,$A41)</f>
        <v>0</v>
      </c>
      <c r="G41" s="18">
        <f>SUMIFS(Raw!$K:$K,Raw!$J:$J,G$5,Raw!$B:$B,$B$4,Raw!$H:$H,$A41)</f>
        <v>0</v>
      </c>
      <c r="H41" s="18">
        <f>SUMIFS(Raw!$K:$K,Raw!$J:$J,H$5,Raw!$B:$B,$B$4,Raw!$H:$H,$A41)</f>
        <v>0</v>
      </c>
      <c r="I41" s="18">
        <f>SUMIFS(Raw!$K:$K,Raw!$J:$J,I$5,Raw!$B:$B,$B$4,Raw!$H:$H,$A41)</f>
        <v>0</v>
      </c>
      <c r="J41" s="18">
        <f>SUMIFS(Raw!$K:$K,Raw!$J:$J,J$5,Raw!$B:$B,$B$4,Raw!$H:$H,$A41)</f>
        <v>0</v>
      </c>
      <c r="K41" s="18">
        <f>SUMIFS(Raw!$K:$K,Raw!$J:$J,K$5,Raw!$B:$B,$B$4,Raw!$H:$H,$A41)</f>
        <v>0</v>
      </c>
      <c r="L41" s="51" t="str">
        <f t="shared" si="48"/>
        <v/>
      </c>
      <c r="M41" s="51" t="str">
        <f t="shared" si="49"/>
        <v/>
      </c>
      <c r="N41" s="77"/>
      <c r="O41" s="18">
        <f>SUMIFS(Raw!$K:$K,Raw!$J:$J,O$5,Raw!$B:$B,$B$4,Raw!$H:$H,$A41)</f>
        <v>0</v>
      </c>
      <c r="P41" s="51" t="str">
        <f t="shared" si="50"/>
        <v/>
      </c>
      <c r="Q41" s="18">
        <f>SUMIFS(Raw!$K:$K,Raw!$J:$J,Q$5,Raw!$B:$B,$B$4,Raw!$H:$H,$A41)</f>
        <v>0</v>
      </c>
      <c r="R41" s="51" t="str">
        <f t="shared" si="50"/>
        <v/>
      </c>
      <c r="S41" s="18">
        <f>SUMIFS(Raw!$K:$K,Raw!$J:$J,S$5,Raw!$B:$B,$B$4,Raw!$H:$H,$A41)</f>
        <v>0</v>
      </c>
      <c r="T41" s="51" t="str">
        <f t="shared" ref="T41" si="193">IF(S41&gt;0,(S41/$AH41),"")</f>
        <v/>
      </c>
      <c r="U41" s="18">
        <f>SUMIFS(Raw!$K:$K,Raw!$J:$J,U$5,Raw!$B:$B,$B$4,Raw!$H:$H,$A41)</f>
        <v>0</v>
      </c>
      <c r="V41" s="51" t="str">
        <f t="shared" ref="V41" si="194">IF(U41&gt;0,(U41/$AH41),"")</f>
        <v/>
      </c>
      <c r="W41" s="18">
        <f>SUMIFS(Raw!$K:$K,Raw!$J:$J,W$5,Raw!$B:$B,$B$4,Raw!$H:$H,$A41)</f>
        <v>0</v>
      </c>
      <c r="X41" s="51" t="str">
        <f t="shared" ref="X41" si="195">IF(W41&gt;0,(W41/$AH41),"")</f>
        <v/>
      </c>
      <c r="Y41" s="18">
        <f>SUMIFS(Raw!$K:$K,Raw!$J:$J,Y$5,Raw!$B:$B,$B$4,Raw!$H:$H,$A41)</f>
        <v>0</v>
      </c>
      <c r="Z41" s="51" t="str">
        <f t="shared" ref="Z41" si="196">IF(Y41&gt;0,(Y41/$AH41),"")</f>
        <v/>
      </c>
      <c r="AA41" s="18">
        <f>SUMIFS(Raw!$K:$K,Raw!$J:$J,AA$5,Raw!$B:$B,$B$4,Raw!$H:$H,$A41)</f>
        <v>0</v>
      </c>
      <c r="AB41" s="51" t="str">
        <f t="shared" ref="AB41" si="197">IF(AA41&gt;0,(AA41/$AH41),"")</f>
        <v/>
      </c>
      <c r="AC41" s="18">
        <f>SUMIFS(Raw!$K:$K,Raw!$J:$J,AC$5,Raw!$B:$B,$B$4,Raw!$H:$H,$A41)</f>
        <v>0</v>
      </c>
      <c r="AD41" s="51" t="str">
        <f t="shared" ref="AD41" si="198">IF(AC41&gt;0,(AC41/$AH41),"")</f>
        <v/>
      </c>
      <c r="AH41" s="52">
        <f t="shared" si="11"/>
        <v>0</v>
      </c>
    </row>
    <row r="42" spans="1:34" x14ac:dyDescent="0.25">
      <c r="A42" s="13" t="str">
        <f>IF(Refs!A36="","",Refs!A36)</f>
        <v>111AK9</v>
      </c>
      <c r="B42" s="2" t="str">
        <f>IF(Refs!B36="","",Refs!B36)</f>
        <v>South West London (PPG)</v>
      </c>
      <c r="C42" s="13"/>
      <c r="D42" s="18">
        <f>SUMIFS(Raw!$K:$K,Raw!$J:$J,D$5,Raw!$B:$B,$B$4,Raw!$H:$H,$A42)</f>
        <v>6416</v>
      </c>
      <c r="E42" s="18">
        <f>SUMIFS(Raw!$K:$K,Raw!$J:$J,E$5,Raw!$B:$B,$B$4,Raw!$H:$H,$A42)</f>
        <v>1155</v>
      </c>
      <c r="F42" s="18">
        <f>SUMIFS(Raw!$K:$K,Raw!$J:$J,F$5,Raw!$B:$B,$B$4,Raw!$H:$H,$A42)</f>
        <v>549</v>
      </c>
      <c r="G42" s="18">
        <f>SUMIFS(Raw!$K:$K,Raw!$J:$J,G$5,Raw!$B:$B,$B$4,Raw!$H:$H,$A42)</f>
        <v>260</v>
      </c>
      <c r="H42" s="18">
        <f>SUMIFS(Raw!$K:$K,Raw!$J:$J,H$5,Raw!$B:$B,$B$4,Raw!$H:$H,$A42)</f>
        <v>94</v>
      </c>
      <c r="I42" s="18">
        <f>SUMIFS(Raw!$K:$K,Raw!$J:$J,I$5,Raw!$B:$B,$B$4,Raw!$H:$H,$A42)</f>
        <v>90</v>
      </c>
      <c r="J42" s="18">
        <f>SUMIFS(Raw!$K:$K,Raw!$J:$J,J$5,Raw!$B:$B,$B$4,Raw!$H:$H,$A42)</f>
        <v>160</v>
      </c>
      <c r="K42" s="18">
        <f>SUMIFS(Raw!$K:$K,Raw!$J:$J,K$5,Raw!$B:$B,$B$4,Raw!$H:$H,$A42)</f>
        <v>2</v>
      </c>
      <c r="L42" s="51">
        <f t="shared" si="48"/>
        <v>0.70164787510841287</v>
      </c>
      <c r="M42" s="51">
        <f t="shared" si="49"/>
        <v>0.2168256721595837</v>
      </c>
      <c r="N42" s="77"/>
      <c r="O42" s="18">
        <f>SUMIFS(Raw!$K:$K,Raw!$J:$J,O$5,Raw!$B:$B,$B$4,Raw!$H:$H,$A42)</f>
        <v>223</v>
      </c>
      <c r="P42" s="51">
        <f t="shared" si="50"/>
        <v>0.19307359307359306</v>
      </c>
      <c r="Q42" s="18">
        <f>SUMIFS(Raw!$K:$K,Raw!$J:$J,Q$5,Raw!$B:$B,$B$4,Raw!$H:$H,$A42)</f>
        <v>122</v>
      </c>
      <c r="R42" s="51">
        <f t="shared" si="50"/>
        <v>0.10562770562770563</v>
      </c>
      <c r="S42" s="18">
        <f>SUMIFS(Raw!$K:$K,Raw!$J:$J,S$5,Raw!$B:$B,$B$4,Raw!$H:$H,$A42)</f>
        <v>86</v>
      </c>
      <c r="T42" s="51">
        <f t="shared" ref="T42" si="199">IF(S42&gt;0,(S42/$AH42),"")</f>
        <v>7.4458874458874461E-2</v>
      </c>
      <c r="U42" s="18">
        <f>SUMIFS(Raw!$K:$K,Raw!$J:$J,U$5,Raw!$B:$B,$B$4,Raw!$H:$H,$A42)</f>
        <v>241</v>
      </c>
      <c r="V42" s="51">
        <f t="shared" ref="V42" si="200">IF(U42&gt;0,(U42/$AH42),"")</f>
        <v>0.20865800865800865</v>
      </c>
      <c r="W42" s="18">
        <f>SUMIFS(Raw!$K:$K,Raw!$J:$J,W$5,Raw!$B:$B,$B$4,Raw!$H:$H,$A42)</f>
        <v>39</v>
      </c>
      <c r="X42" s="51">
        <f t="shared" ref="X42" si="201">IF(W42&gt;0,(W42/$AH42),"")</f>
        <v>3.3766233766233764E-2</v>
      </c>
      <c r="Y42" s="18">
        <f>SUMIFS(Raw!$K:$K,Raw!$J:$J,Y$5,Raw!$B:$B,$B$4,Raw!$H:$H,$A42)</f>
        <v>345</v>
      </c>
      <c r="Z42" s="51">
        <f t="shared" ref="Z42" si="202">IF(Y42&gt;0,(Y42/$AH42),"")</f>
        <v>0.29870129870129869</v>
      </c>
      <c r="AA42" s="18">
        <f>SUMIFS(Raw!$K:$K,Raw!$J:$J,AA$5,Raw!$B:$B,$B$4,Raw!$H:$H,$A42)</f>
        <v>87</v>
      </c>
      <c r="AB42" s="51">
        <f t="shared" ref="AB42" si="203">IF(AA42&gt;0,(AA42/$AH42),"")</f>
        <v>7.5324675324675322E-2</v>
      </c>
      <c r="AC42" s="18">
        <f>SUMIFS(Raw!$K:$K,Raw!$J:$J,AC$5,Raw!$B:$B,$B$4,Raw!$H:$H,$A42)</f>
        <v>12</v>
      </c>
      <c r="AD42" s="51">
        <f t="shared" ref="AD42" si="204">IF(AC42&gt;0,(AC42/$AH42),"")</f>
        <v>1.038961038961039E-2</v>
      </c>
      <c r="AH42" s="52">
        <f t="shared" si="11"/>
        <v>1155</v>
      </c>
    </row>
    <row r="43" spans="1:34" ht="21.6" customHeight="1" x14ac:dyDescent="0.25">
      <c r="A43" s="13" t="str">
        <f>IF(Refs!A37="","",Refs!A37)</f>
        <v>111AH9</v>
      </c>
      <c r="B43" s="2" t="str">
        <f>IF(Refs!B37="","",Refs!B37)</f>
        <v>Hampshire and Surrey Heath</v>
      </c>
      <c r="C43" s="13"/>
      <c r="D43" s="18">
        <f>SUMIFS(Raw!$K:$K,Raw!$J:$J,D$5,Raw!$B:$B,$B$4,Raw!$H:$H,$A43)</f>
        <v>0</v>
      </c>
      <c r="E43" s="18">
        <f>SUMIFS(Raw!$K:$K,Raw!$J:$J,E$5,Raw!$B:$B,$B$4,Raw!$H:$H,$A43)</f>
        <v>0</v>
      </c>
      <c r="F43" s="18">
        <f>SUMIFS(Raw!$K:$K,Raw!$J:$J,F$5,Raw!$B:$B,$B$4,Raw!$H:$H,$A43)</f>
        <v>0</v>
      </c>
      <c r="G43" s="18">
        <f>SUMIFS(Raw!$K:$K,Raw!$J:$J,G$5,Raw!$B:$B,$B$4,Raw!$H:$H,$A43)</f>
        <v>0</v>
      </c>
      <c r="H43" s="18">
        <f>SUMIFS(Raw!$K:$K,Raw!$J:$J,H$5,Raw!$B:$B,$B$4,Raw!$H:$H,$A43)</f>
        <v>0</v>
      </c>
      <c r="I43" s="18">
        <f>SUMIFS(Raw!$K:$K,Raw!$J:$J,I$5,Raw!$B:$B,$B$4,Raw!$H:$H,$A43)</f>
        <v>0</v>
      </c>
      <c r="J43" s="18">
        <f>SUMIFS(Raw!$K:$K,Raw!$J:$J,J$5,Raw!$B:$B,$B$4,Raw!$H:$H,$A43)</f>
        <v>0</v>
      </c>
      <c r="K43" s="18">
        <f>SUMIFS(Raw!$K:$K,Raw!$J:$J,K$5,Raw!$B:$B,$B$4,Raw!$H:$H,$A43)</f>
        <v>0</v>
      </c>
      <c r="L43" s="51" t="str">
        <f t="shared" si="48"/>
        <v/>
      </c>
      <c r="M43" s="51" t="str">
        <f t="shared" si="49"/>
        <v/>
      </c>
      <c r="N43" s="77"/>
      <c r="O43" s="18">
        <f>SUMIFS(Raw!$K:$K,Raw!$J:$J,O$5,Raw!$B:$B,$B$4,Raw!$H:$H,$A43)</f>
        <v>0</v>
      </c>
      <c r="P43" s="51" t="str">
        <f t="shared" si="50"/>
        <v/>
      </c>
      <c r="Q43" s="18">
        <f>SUMIFS(Raw!$K:$K,Raw!$J:$J,Q$5,Raw!$B:$B,$B$4,Raw!$H:$H,$A43)</f>
        <v>0</v>
      </c>
      <c r="R43" s="51" t="str">
        <f t="shared" si="50"/>
        <v/>
      </c>
      <c r="S43" s="18">
        <f>SUMIFS(Raw!$K:$K,Raw!$J:$J,S$5,Raw!$B:$B,$B$4,Raw!$H:$H,$A43)</f>
        <v>0</v>
      </c>
      <c r="T43" s="51" t="str">
        <f t="shared" ref="T43" si="205">IF(S43&gt;0,(S43/$AH43),"")</f>
        <v/>
      </c>
      <c r="U43" s="18">
        <f>SUMIFS(Raw!$K:$K,Raw!$J:$J,U$5,Raw!$B:$B,$B$4,Raw!$H:$H,$A43)</f>
        <v>0</v>
      </c>
      <c r="V43" s="51" t="str">
        <f t="shared" ref="V43" si="206">IF(U43&gt;0,(U43/$AH43),"")</f>
        <v/>
      </c>
      <c r="W43" s="18">
        <f>SUMIFS(Raw!$K:$K,Raw!$J:$J,W$5,Raw!$B:$B,$B$4,Raw!$H:$H,$A43)</f>
        <v>0</v>
      </c>
      <c r="X43" s="51" t="str">
        <f t="shared" ref="X43" si="207">IF(W43&gt;0,(W43/$AH43),"")</f>
        <v/>
      </c>
      <c r="Y43" s="18">
        <f>SUMIFS(Raw!$K:$K,Raw!$J:$J,Y$5,Raw!$B:$B,$B$4,Raw!$H:$H,$A43)</f>
        <v>0</v>
      </c>
      <c r="Z43" s="51" t="str">
        <f t="shared" ref="Z43" si="208">IF(Y43&gt;0,(Y43/$AH43),"")</f>
        <v/>
      </c>
      <c r="AA43" s="18">
        <f>SUMIFS(Raw!$K:$K,Raw!$J:$J,AA$5,Raw!$B:$B,$B$4,Raw!$H:$H,$A43)</f>
        <v>0</v>
      </c>
      <c r="AB43" s="51" t="str">
        <f t="shared" ref="AB43" si="209">IF(AA43&gt;0,(AA43/$AH43),"")</f>
        <v/>
      </c>
      <c r="AC43" s="18">
        <f>SUMIFS(Raw!$K:$K,Raw!$J:$J,AC$5,Raw!$B:$B,$B$4,Raw!$H:$H,$A43)</f>
        <v>0</v>
      </c>
      <c r="AD43" s="51" t="str">
        <f t="shared" ref="AD43" si="210">IF(AC43&gt;0,(AC43/$AH43),"")</f>
        <v/>
      </c>
      <c r="AH43" s="52">
        <f t="shared" si="11"/>
        <v>0</v>
      </c>
    </row>
    <row r="44" spans="1:34" x14ac:dyDescent="0.25">
      <c r="A44" s="13" t="str">
        <f>IF(Refs!A38="","",Refs!A38)</f>
        <v>111AA6</v>
      </c>
      <c r="B44" s="2" t="str">
        <f>IF(Refs!B38="","",Refs!B38)</f>
        <v>Isle of Wight</v>
      </c>
      <c r="C44" s="13"/>
      <c r="D44" s="18">
        <f>SUMIFS(Raw!$K:$K,Raw!$J:$J,D$5,Raw!$B:$B,$B$4,Raw!$H:$H,$A44)</f>
        <v>1124</v>
      </c>
      <c r="E44" s="18">
        <f>SUMIFS(Raw!$K:$K,Raw!$J:$J,E$5,Raw!$B:$B,$B$4,Raw!$H:$H,$A44)</f>
        <v>201</v>
      </c>
      <c r="F44" s="18">
        <f>SUMIFS(Raw!$K:$K,Raw!$J:$J,F$5,Raw!$B:$B,$B$4,Raw!$H:$H,$A44)</f>
        <v>132</v>
      </c>
      <c r="G44" s="18">
        <f>SUMIFS(Raw!$K:$K,Raw!$J:$J,G$5,Raw!$B:$B,$B$4,Raw!$H:$H,$A44)</f>
        <v>32</v>
      </c>
      <c r="H44" s="18">
        <f>SUMIFS(Raw!$K:$K,Raw!$J:$J,H$5,Raw!$B:$B,$B$4,Raw!$H:$H,$A44)</f>
        <v>8</v>
      </c>
      <c r="I44" s="18">
        <f>SUMIFS(Raw!$K:$K,Raw!$J:$J,I$5,Raw!$B:$B,$B$4,Raw!$H:$H,$A44)</f>
        <v>5</v>
      </c>
      <c r="J44" s="18">
        <f>SUMIFS(Raw!$K:$K,Raw!$J:$J,J$5,Raw!$B:$B,$B$4,Raw!$H:$H,$A44)</f>
        <v>4</v>
      </c>
      <c r="K44" s="18">
        <f>SUMIFS(Raw!$K:$K,Raw!$J:$J,K$5,Raw!$B:$B,$B$4,Raw!$H:$H,$A44)</f>
        <v>20</v>
      </c>
      <c r="L44" s="51">
        <f t="shared" si="48"/>
        <v>0.90607734806629836</v>
      </c>
      <c r="M44" s="51">
        <f t="shared" si="49"/>
        <v>4.9723756906077346E-2</v>
      </c>
      <c r="N44" s="77"/>
      <c r="O44" s="18">
        <f>SUMIFS(Raw!$K:$K,Raw!$J:$J,O$5,Raw!$B:$B,$B$4,Raw!$H:$H,$A44)</f>
        <v>60</v>
      </c>
      <c r="P44" s="51">
        <f t="shared" si="50"/>
        <v>0.33149171270718231</v>
      </c>
      <c r="Q44" s="18">
        <f>SUMIFS(Raw!$K:$K,Raw!$J:$J,Q$5,Raw!$B:$B,$B$4,Raw!$H:$H,$A44)</f>
        <v>41</v>
      </c>
      <c r="R44" s="51">
        <f t="shared" si="50"/>
        <v>0.22651933701657459</v>
      </c>
      <c r="S44" s="18">
        <f>SUMIFS(Raw!$K:$K,Raw!$J:$J,S$5,Raw!$B:$B,$B$4,Raw!$H:$H,$A44)</f>
        <v>37</v>
      </c>
      <c r="T44" s="51">
        <f t="shared" ref="T44" si="211">IF(S44&gt;0,(S44/$AH44),"")</f>
        <v>0.20441988950276244</v>
      </c>
      <c r="U44" s="18">
        <f>SUMIFS(Raw!$K:$K,Raw!$J:$J,U$5,Raw!$B:$B,$B$4,Raw!$H:$H,$A44)</f>
        <v>23</v>
      </c>
      <c r="V44" s="51">
        <f t="shared" ref="V44" si="212">IF(U44&gt;0,(U44/$AH44),"")</f>
        <v>0.1270718232044199</v>
      </c>
      <c r="W44" s="18">
        <f>SUMIFS(Raw!$K:$K,Raw!$J:$J,W$5,Raw!$B:$B,$B$4,Raw!$H:$H,$A44)</f>
        <v>5</v>
      </c>
      <c r="X44" s="51">
        <f t="shared" ref="X44" si="213">IF(W44&gt;0,(W44/$AH44),"")</f>
        <v>2.7624309392265192E-2</v>
      </c>
      <c r="Y44" s="18">
        <f>SUMIFS(Raw!$K:$K,Raw!$J:$J,Y$5,Raw!$B:$B,$B$4,Raw!$H:$H,$A44)</f>
        <v>8</v>
      </c>
      <c r="Z44" s="51">
        <f t="shared" ref="Z44" si="214">IF(Y44&gt;0,(Y44/$AH44),"")</f>
        <v>4.4198895027624308E-2</v>
      </c>
      <c r="AA44" s="18">
        <f>SUMIFS(Raw!$K:$K,Raw!$J:$J,AA$5,Raw!$B:$B,$B$4,Raw!$H:$H,$A44)</f>
        <v>7</v>
      </c>
      <c r="AB44" s="51">
        <f t="shared" ref="AB44" si="215">IF(AA44&gt;0,(AA44/$AH44),"")</f>
        <v>3.8674033149171269E-2</v>
      </c>
      <c r="AC44" s="18">
        <f>SUMIFS(Raw!$K:$K,Raw!$J:$J,AC$5,Raw!$B:$B,$B$4,Raw!$H:$H,$A44)</f>
        <v>0</v>
      </c>
      <c r="AD44" s="51" t="str">
        <f t="shared" ref="AD44" si="216">IF(AC44&gt;0,(AC44/$AH44),"")</f>
        <v/>
      </c>
      <c r="AH44" s="52">
        <f t="shared" si="11"/>
        <v>181</v>
      </c>
    </row>
    <row r="45" spans="1:34" x14ac:dyDescent="0.25">
      <c r="A45" s="13" t="str">
        <f>IF(Refs!A39="","",Refs!A39)</f>
        <v>111AI9</v>
      </c>
      <c r="B45" s="2" t="str">
        <f>IF(Refs!B39="","",Refs!B39)</f>
        <v>Kent, Medway &amp; Sussex</v>
      </c>
      <c r="C45" s="13"/>
      <c r="D45" s="18">
        <f>SUMIFS(Raw!$K:$K,Raw!$J:$J,D$5,Raw!$B:$B,$B$4,Raw!$H:$H,$A45)</f>
        <v>2446</v>
      </c>
      <c r="E45" s="18">
        <f>SUMIFS(Raw!$K:$K,Raw!$J:$J,E$5,Raw!$B:$B,$B$4,Raw!$H:$H,$A45)</f>
        <v>1954</v>
      </c>
      <c r="F45" s="18">
        <f>SUMIFS(Raw!$K:$K,Raw!$J:$J,F$5,Raw!$B:$B,$B$4,Raw!$H:$H,$A45)</f>
        <v>910</v>
      </c>
      <c r="G45" s="18">
        <f>SUMIFS(Raw!$K:$K,Raw!$J:$J,G$5,Raw!$B:$B,$B$4,Raw!$H:$H,$A45)</f>
        <v>275</v>
      </c>
      <c r="H45" s="18">
        <f>SUMIFS(Raw!$K:$K,Raw!$J:$J,H$5,Raw!$B:$B,$B$4,Raw!$H:$H,$A45)</f>
        <v>144</v>
      </c>
      <c r="I45" s="18">
        <f>SUMIFS(Raw!$K:$K,Raw!$J:$J,I$5,Raw!$B:$B,$B$4,Raw!$H:$H,$A45)</f>
        <v>206</v>
      </c>
      <c r="J45" s="18">
        <f>SUMIFS(Raw!$K:$K,Raw!$J:$J,J$5,Raw!$B:$B,$B$4,Raw!$H:$H,$A45)</f>
        <v>395</v>
      </c>
      <c r="K45" s="18">
        <f>SUMIFS(Raw!$K:$K,Raw!$J:$J,K$5,Raw!$B:$B,$B$4,Raw!$H:$H,$A45)</f>
        <v>24</v>
      </c>
      <c r="L45" s="51">
        <f t="shared" si="48"/>
        <v>0.61398963730569944</v>
      </c>
      <c r="M45" s="51">
        <f t="shared" si="49"/>
        <v>0.31139896373056997</v>
      </c>
      <c r="N45" s="77"/>
      <c r="O45" s="18">
        <f>SUMIFS(Raw!$K:$K,Raw!$J:$J,O$5,Raw!$B:$B,$B$4,Raw!$H:$H,$A45)</f>
        <v>439</v>
      </c>
      <c r="P45" s="51">
        <f t="shared" si="50"/>
        <v>0.22675619834710745</v>
      </c>
      <c r="Q45" s="18">
        <f>SUMIFS(Raw!$K:$K,Raw!$J:$J,Q$5,Raw!$B:$B,$B$4,Raw!$H:$H,$A45)</f>
        <v>392</v>
      </c>
      <c r="R45" s="51">
        <f t="shared" si="50"/>
        <v>0.2024793388429752</v>
      </c>
      <c r="S45" s="18">
        <f>SUMIFS(Raw!$K:$K,Raw!$J:$J,S$5,Raw!$B:$B,$B$4,Raw!$H:$H,$A45)</f>
        <v>164</v>
      </c>
      <c r="T45" s="51">
        <f t="shared" ref="T45" si="217">IF(S45&gt;0,(S45/$AH45),"")</f>
        <v>8.4710743801652888E-2</v>
      </c>
      <c r="U45" s="18">
        <f>SUMIFS(Raw!$K:$K,Raw!$J:$J,U$5,Raw!$B:$B,$B$4,Raw!$H:$H,$A45)</f>
        <v>608</v>
      </c>
      <c r="V45" s="51">
        <f t="shared" ref="V45" si="218">IF(U45&gt;0,(U45/$AH45),"")</f>
        <v>0.31404958677685951</v>
      </c>
      <c r="W45" s="18">
        <f>SUMIFS(Raw!$K:$K,Raw!$J:$J,W$5,Raw!$B:$B,$B$4,Raw!$H:$H,$A45)</f>
        <v>81</v>
      </c>
      <c r="X45" s="51">
        <f t="shared" ref="X45" si="219">IF(W45&gt;0,(W45/$AH45),"")</f>
        <v>4.1838842975206611E-2</v>
      </c>
      <c r="Y45" s="18">
        <f>SUMIFS(Raw!$K:$K,Raw!$J:$J,Y$5,Raw!$B:$B,$B$4,Raw!$H:$H,$A45)</f>
        <v>89</v>
      </c>
      <c r="Z45" s="51">
        <f t="shared" ref="Z45" si="220">IF(Y45&gt;0,(Y45/$AH45),"")</f>
        <v>4.5971074380165289E-2</v>
      </c>
      <c r="AA45" s="18">
        <f>SUMIFS(Raw!$K:$K,Raw!$J:$J,AA$5,Raw!$B:$B,$B$4,Raw!$H:$H,$A45)</f>
        <v>143</v>
      </c>
      <c r="AB45" s="51">
        <f t="shared" ref="AB45" si="221">IF(AA45&gt;0,(AA45/$AH45),"")</f>
        <v>7.3863636363636367E-2</v>
      </c>
      <c r="AC45" s="18">
        <f>SUMIFS(Raw!$K:$K,Raw!$J:$J,AC$5,Raw!$B:$B,$B$4,Raw!$H:$H,$A45)</f>
        <v>20</v>
      </c>
      <c r="AD45" s="51">
        <f t="shared" ref="AD45" si="222">IF(AC45&gt;0,(AC45/$AH45),"")</f>
        <v>1.0330578512396695E-2</v>
      </c>
      <c r="AH45" s="52">
        <f t="shared" si="11"/>
        <v>1936</v>
      </c>
    </row>
    <row r="46" spans="1:34" x14ac:dyDescent="0.25">
      <c r="A46" s="13" t="str">
        <f>IF(Refs!A40="","",Refs!A40)</f>
        <v>111AI2</v>
      </c>
      <c r="B46" s="2" t="str">
        <f>IF(Refs!B40="","",Refs!B40)</f>
        <v>Surrey Heartlands</v>
      </c>
      <c r="C46" s="13"/>
      <c r="D46" s="18">
        <f>SUMIFS(Raw!$K:$K,Raw!$J:$J,D$5,Raw!$B:$B,$B$4,Raw!$H:$H,$A46)</f>
        <v>5511</v>
      </c>
      <c r="E46" s="18">
        <f>SUMIFS(Raw!$K:$K,Raw!$J:$J,E$5,Raw!$B:$B,$B$4,Raw!$H:$H,$A46)</f>
        <v>992</v>
      </c>
      <c r="F46" s="18">
        <f>SUMIFS(Raw!$K:$K,Raw!$J:$J,F$5,Raw!$B:$B,$B$4,Raw!$H:$H,$A46)</f>
        <v>520</v>
      </c>
      <c r="G46" s="18">
        <f>SUMIFS(Raw!$K:$K,Raw!$J:$J,G$5,Raw!$B:$B,$B$4,Raw!$H:$H,$A46)</f>
        <v>180</v>
      </c>
      <c r="H46" s="18">
        <f>SUMIFS(Raw!$K:$K,Raw!$J:$J,H$5,Raw!$B:$B,$B$4,Raw!$H:$H,$A46)</f>
        <v>68</v>
      </c>
      <c r="I46" s="18">
        <f>SUMIFS(Raw!$K:$K,Raw!$J:$J,I$5,Raw!$B:$B,$B$4,Raw!$H:$H,$A46)</f>
        <v>71</v>
      </c>
      <c r="J46" s="18">
        <f>SUMIFS(Raw!$K:$K,Raw!$J:$J,J$5,Raw!$B:$B,$B$4,Raw!$H:$H,$A46)</f>
        <v>151</v>
      </c>
      <c r="K46" s="18">
        <f>SUMIFS(Raw!$K:$K,Raw!$J:$J,K$5,Raw!$B:$B,$B$4,Raw!$H:$H,$A46)</f>
        <v>2</v>
      </c>
      <c r="L46" s="51">
        <f t="shared" si="48"/>
        <v>0.70707070707070707</v>
      </c>
      <c r="M46" s="51">
        <f t="shared" si="49"/>
        <v>0.22424242424242424</v>
      </c>
      <c r="N46" s="77"/>
      <c r="O46" s="18">
        <f>SUMIFS(Raw!$K:$K,Raw!$J:$J,O$5,Raw!$B:$B,$B$4,Raw!$H:$H,$A46)</f>
        <v>220</v>
      </c>
      <c r="P46" s="51">
        <f t="shared" si="50"/>
        <v>0.22177419354838709</v>
      </c>
      <c r="Q46" s="18">
        <f>SUMIFS(Raw!$K:$K,Raw!$J:$J,Q$5,Raw!$B:$B,$B$4,Raw!$H:$H,$A46)</f>
        <v>108</v>
      </c>
      <c r="R46" s="51">
        <f t="shared" si="50"/>
        <v>0.10887096774193548</v>
      </c>
      <c r="S46" s="18">
        <f>SUMIFS(Raw!$K:$K,Raw!$J:$J,S$5,Raw!$B:$B,$B$4,Raw!$H:$H,$A46)</f>
        <v>74</v>
      </c>
      <c r="T46" s="51">
        <f t="shared" ref="T46" si="223">IF(S46&gt;0,(S46/$AH46),"")</f>
        <v>7.459677419354839E-2</v>
      </c>
      <c r="U46" s="18">
        <f>SUMIFS(Raw!$K:$K,Raw!$J:$J,U$5,Raw!$B:$B,$B$4,Raw!$H:$H,$A46)</f>
        <v>201</v>
      </c>
      <c r="V46" s="51">
        <f t="shared" ref="V46" si="224">IF(U46&gt;0,(U46/$AH46),"")</f>
        <v>0.20262096774193547</v>
      </c>
      <c r="W46" s="18">
        <f>SUMIFS(Raw!$K:$K,Raw!$J:$J,W$5,Raw!$B:$B,$B$4,Raw!$H:$H,$A46)</f>
        <v>40</v>
      </c>
      <c r="X46" s="51">
        <f t="shared" ref="X46" si="225">IF(W46&gt;0,(W46/$AH46),"")</f>
        <v>4.0322580645161289E-2</v>
      </c>
      <c r="Y46" s="18">
        <f>SUMIFS(Raw!$K:$K,Raw!$J:$J,Y$5,Raw!$B:$B,$B$4,Raw!$H:$H,$A46)</f>
        <v>284</v>
      </c>
      <c r="Z46" s="51">
        <f t="shared" ref="Z46" si="226">IF(Y46&gt;0,(Y46/$AH46),"")</f>
        <v>0.28629032258064518</v>
      </c>
      <c r="AA46" s="18">
        <f>SUMIFS(Raw!$K:$K,Raw!$J:$J,AA$5,Raw!$B:$B,$B$4,Raw!$H:$H,$A46)</f>
        <v>61</v>
      </c>
      <c r="AB46" s="51">
        <f t="shared" ref="AB46" si="227">IF(AA46&gt;0,(AA46/$AH46),"")</f>
        <v>6.1491935483870969E-2</v>
      </c>
      <c r="AC46" s="18">
        <f>SUMIFS(Raw!$K:$K,Raw!$J:$J,AC$5,Raw!$B:$B,$B$4,Raw!$H:$H,$A46)</f>
        <v>4</v>
      </c>
      <c r="AD46" s="51">
        <f t="shared" ref="AD46" si="228">IF(AC46&gt;0,(AC46/$AH46),"")</f>
        <v>4.0322580645161289E-3</v>
      </c>
      <c r="AH46" s="52">
        <f t="shared" si="11"/>
        <v>992</v>
      </c>
    </row>
    <row r="47" spans="1:34" x14ac:dyDescent="0.25">
      <c r="A47" s="13" t="str">
        <f>IF(Refs!A41="","",Refs!A41)</f>
        <v>111AG9</v>
      </c>
      <c r="B47" s="2" t="str">
        <f>IF(Refs!B41="","",Refs!B41)</f>
        <v>Thames Valley</v>
      </c>
      <c r="C47" s="13"/>
      <c r="D47" s="18">
        <f>SUMIFS(Raw!$K:$K,Raw!$J:$J,D$5,Raw!$B:$B,$B$4,Raw!$H:$H,$A47)</f>
        <v>0</v>
      </c>
      <c r="E47" s="18">
        <f>SUMIFS(Raw!$K:$K,Raw!$J:$J,E$5,Raw!$B:$B,$B$4,Raw!$H:$H,$A47)</f>
        <v>0</v>
      </c>
      <c r="F47" s="18">
        <f>SUMIFS(Raw!$K:$K,Raw!$J:$J,F$5,Raw!$B:$B,$B$4,Raw!$H:$H,$A47)</f>
        <v>0</v>
      </c>
      <c r="G47" s="18">
        <f>SUMIFS(Raw!$K:$K,Raw!$J:$J,G$5,Raw!$B:$B,$B$4,Raw!$H:$H,$A47)</f>
        <v>0</v>
      </c>
      <c r="H47" s="18">
        <f>SUMIFS(Raw!$K:$K,Raw!$J:$J,H$5,Raw!$B:$B,$B$4,Raw!$H:$H,$A47)</f>
        <v>0</v>
      </c>
      <c r="I47" s="18">
        <f>SUMIFS(Raw!$K:$K,Raw!$J:$J,I$5,Raw!$B:$B,$B$4,Raw!$H:$H,$A47)</f>
        <v>0</v>
      </c>
      <c r="J47" s="18">
        <f>SUMIFS(Raw!$K:$K,Raw!$J:$J,J$5,Raw!$B:$B,$B$4,Raw!$H:$H,$A47)</f>
        <v>0</v>
      </c>
      <c r="K47" s="18">
        <f>SUMIFS(Raw!$K:$K,Raw!$J:$J,K$5,Raw!$B:$B,$B$4,Raw!$H:$H,$A47)</f>
        <v>0</v>
      </c>
      <c r="L47" s="51" t="str">
        <f t="shared" si="48"/>
        <v/>
      </c>
      <c r="M47" s="51" t="str">
        <f t="shared" si="49"/>
        <v/>
      </c>
      <c r="N47" s="77"/>
      <c r="O47" s="18">
        <f>SUMIFS(Raw!$K:$K,Raw!$J:$J,O$5,Raw!$B:$B,$B$4,Raw!$H:$H,$A47)</f>
        <v>0</v>
      </c>
      <c r="P47" s="51" t="str">
        <f t="shared" si="50"/>
        <v/>
      </c>
      <c r="Q47" s="18">
        <f>SUMIFS(Raw!$K:$K,Raw!$J:$J,Q$5,Raw!$B:$B,$B$4,Raw!$H:$H,$A47)</f>
        <v>0</v>
      </c>
      <c r="R47" s="51" t="str">
        <f t="shared" si="50"/>
        <v/>
      </c>
      <c r="S47" s="18">
        <f>SUMIFS(Raw!$K:$K,Raw!$J:$J,S$5,Raw!$B:$B,$B$4,Raw!$H:$H,$A47)</f>
        <v>0</v>
      </c>
      <c r="T47" s="51" t="str">
        <f t="shared" ref="T47" si="229">IF(S47&gt;0,(S47/$AH47),"")</f>
        <v/>
      </c>
      <c r="U47" s="18">
        <f>SUMIFS(Raw!$K:$K,Raw!$J:$J,U$5,Raw!$B:$B,$B$4,Raw!$H:$H,$A47)</f>
        <v>0</v>
      </c>
      <c r="V47" s="51" t="str">
        <f t="shared" ref="V47" si="230">IF(U47&gt;0,(U47/$AH47),"")</f>
        <v/>
      </c>
      <c r="W47" s="18">
        <f>SUMIFS(Raw!$K:$K,Raw!$J:$J,W$5,Raw!$B:$B,$B$4,Raw!$H:$H,$A47)</f>
        <v>0</v>
      </c>
      <c r="X47" s="51" t="str">
        <f t="shared" ref="X47" si="231">IF(W47&gt;0,(W47/$AH47),"")</f>
        <v/>
      </c>
      <c r="Y47" s="18">
        <f>SUMIFS(Raw!$K:$K,Raw!$J:$J,Y$5,Raw!$B:$B,$B$4,Raw!$H:$H,$A47)</f>
        <v>0</v>
      </c>
      <c r="Z47" s="51" t="str">
        <f t="shared" ref="Z47" si="232">IF(Y47&gt;0,(Y47/$AH47),"")</f>
        <v/>
      </c>
      <c r="AA47" s="18">
        <f>SUMIFS(Raw!$K:$K,Raw!$J:$J,AA$5,Raw!$B:$B,$B$4,Raw!$H:$H,$A47)</f>
        <v>0</v>
      </c>
      <c r="AB47" s="51" t="str">
        <f t="shared" ref="AB47" si="233">IF(AA47&gt;0,(AA47/$AH47),"")</f>
        <v/>
      </c>
      <c r="AC47" s="18">
        <f>SUMIFS(Raw!$K:$K,Raw!$J:$J,AC$5,Raw!$B:$B,$B$4,Raw!$H:$H,$A47)</f>
        <v>0</v>
      </c>
      <c r="AD47" s="51" t="str">
        <f t="shared" ref="AD47" si="234">IF(AC47&gt;0,(AC47/$AH47),"")</f>
        <v/>
      </c>
      <c r="AH47" s="52">
        <f t="shared" si="11"/>
        <v>0</v>
      </c>
    </row>
    <row r="48" spans="1:34" ht="21.6" customHeight="1" x14ac:dyDescent="0.25">
      <c r="A48" s="13" t="str">
        <f>IF(Refs!A42="","",Refs!A42)</f>
        <v>111AJ2</v>
      </c>
      <c r="B48" s="2" t="str">
        <f>IF(Refs!B42="","",Refs!B42)</f>
        <v>BaNES, Swindon &amp; Wiltshire (Medvivo)</v>
      </c>
      <c r="C48" s="13"/>
      <c r="D48" s="18">
        <f>SUMIFS(Raw!$K:$K,Raw!$J:$J,D$5,Raw!$B:$B,$B$4,Raw!$H:$H,$A48)</f>
        <v>440</v>
      </c>
      <c r="E48" s="18">
        <f>SUMIFS(Raw!$K:$K,Raw!$J:$J,E$5,Raw!$B:$B,$B$4,Raw!$H:$H,$A48)</f>
        <v>96</v>
      </c>
      <c r="F48" s="18">
        <f>SUMIFS(Raw!$K:$K,Raw!$J:$J,F$5,Raw!$B:$B,$B$4,Raw!$H:$H,$A48)</f>
        <v>62</v>
      </c>
      <c r="G48" s="18">
        <f>SUMIFS(Raw!$K:$K,Raw!$J:$J,G$5,Raw!$B:$B,$B$4,Raw!$H:$H,$A48)</f>
        <v>21</v>
      </c>
      <c r="H48" s="18">
        <f>SUMIFS(Raw!$K:$K,Raw!$J:$J,H$5,Raw!$B:$B,$B$4,Raw!$H:$H,$A48)</f>
        <v>8</v>
      </c>
      <c r="I48" s="18">
        <f>SUMIFS(Raw!$K:$K,Raw!$J:$J,I$5,Raw!$B:$B,$B$4,Raw!$H:$H,$A48)</f>
        <v>3</v>
      </c>
      <c r="J48" s="18">
        <f>SUMIFS(Raw!$K:$K,Raw!$J:$J,J$5,Raw!$B:$B,$B$4,Raw!$H:$H,$A48)</f>
        <v>1</v>
      </c>
      <c r="K48" s="18">
        <f>SUMIFS(Raw!$K:$K,Raw!$J:$J,K$5,Raw!$B:$B,$B$4,Raw!$H:$H,$A48)</f>
        <v>1</v>
      </c>
      <c r="L48" s="51">
        <f t="shared" si="48"/>
        <v>0.87368421052631584</v>
      </c>
      <c r="M48" s="51">
        <f t="shared" si="49"/>
        <v>4.2105263157894736E-2</v>
      </c>
      <c r="N48" s="77"/>
      <c r="O48" s="18">
        <f>SUMIFS(Raw!$K:$K,Raw!$J:$J,O$5,Raw!$B:$B,$B$4,Raw!$H:$H,$A48)</f>
        <v>45</v>
      </c>
      <c r="P48" s="51">
        <f t="shared" si="50"/>
        <v>0.46875</v>
      </c>
      <c r="Q48" s="18">
        <f>SUMIFS(Raw!$K:$K,Raw!$J:$J,Q$5,Raw!$B:$B,$B$4,Raw!$H:$H,$A48)</f>
        <v>17</v>
      </c>
      <c r="R48" s="51">
        <f t="shared" si="50"/>
        <v>0.17708333333333334</v>
      </c>
      <c r="S48" s="18">
        <f>SUMIFS(Raw!$K:$K,Raw!$J:$J,S$5,Raw!$B:$B,$B$4,Raw!$H:$H,$A48)</f>
        <v>4</v>
      </c>
      <c r="T48" s="51">
        <f t="shared" ref="T48" si="235">IF(S48&gt;0,(S48/$AH48),"")</f>
        <v>4.1666666666666664E-2</v>
      </c>
      <c r="U48" s="18">
        <f>SUMIFS(Raw!$K:$K,Raw!$J:$J,U$5,Raw!$B:$B,$B$4,Raw!$H:$H,$A48)</f>
        <v>15</v>
      </c>
      <c r="V48" s="51">
        <f t="shared" ref="V48" si="236">IF(U48&gt;0,(U48/$AH48),"")</f>
        <v>0.15625</v>
      </c>
      <c r="W48" s="18">
        <f>SUMIFS(Raw!$K:$K,Raw!$J:$J,W$5,Raw!$B:$B,$B$4,Raw!$H:$H,$A48)</f>
        <v>3</v>
      </c>
      <c r="X48" s="51">
        <f t="shared" ref="X48" si="237">IF(W48&gt;0,(W48/$AH48),"")</f>
        <v>3.125E-2</v>
      </c>
      <c r="Y48" s="18">
        <f>SUMIFS(Raw!$K:$K,Raw!$J:$J,Y$5,Raw!$B:$B,$B$4,Raw!$H:$H,$A48)</f>
        <v>3</v>
      </c>
      <c r="Z48" s="51">
        <f t="shared" ref="Z48" si="238">IF(Y48&gt;0,(Y48/$AH48),"")</f>
        <v>3.125E-2</v>
      </c>
      <c r="AA48" s="18">
        <f>SUMIFS(Raw!$K:$K,Raw!$J:$J,AA$5,Raw!$B:$B,$B$4,Raw!$H:$H,$A48)</f>
        <v>2</v>
      </c>
      <c r="AB48" s="51">
        <f t="shared" ref="AB48" si="239">IF(AA48&gt;0,(AA48/$AH48),"")</f>
        <v>2.0833333333333332E-2</v>
      </c>
      <c r="AC48" s="18">
        <f>SUMIFS(Raw!$K:$K,Raw!$J:$J,AC$5,Raw!$B:$B,$B$4,Raw!$H:$H,$A48)</f>
        <v>7</v>
      </c>
      <c r="AD48" s="51">
        <f t="shared" ref="AD48" si="240">IF(AC48&gt;0,(AC48/$AH48),"")</f>
        <v>7.2916666666666671E-2</v>
      </c>
      <c r="AH48" s="52">
        <f t="shared" si="11"/>
        <v>96</v>
      </c>
    </row>
    <row r="49" spans="1:34" x14ac:dyDescent="0.25">
      <c r="A49" s="13" t="str">
        <f>IF(Refs!A43="","",Refs!A43)</f>
        <v>111AI5</v>
      </c>
      <c r="B49" s="2" t="str">
        <f>IF(Refs!B43="","",Refs!B43)</f>
        <v>Bristol, North Somerset &amp; South Gloucestershire</v>
      </c>
      <c r="C49" s="13"/>
      <c r="D49" s="18">
        <f>SUMIFS(Raw!$K:$K,Raw!$J:$J,D$5,Raw!$B:$B,$B$4,Raw!$H:$H,$A49)</f>
        <v>5638</v>
      </c>
      <c r="E49" s="18">
        <f>SUMIFS(Raw!$K:$K,Raw!$J:$J,E$5,Raw!$B:$B,$B$4,Raw!$H:$H,$A49)</f>
        <v>1015</v>
      </c>
      <c r="F49" s="18">
        <f>SUMIFS(Raw!$K:$K,Raw!$J:$J,F$5,Raw!$B:$B,$B$4,Raw!$H:$H,$A49)</f>
        <v>517</v>
      </c>
      <c r="G49" s="18">
        <f>SUMIFS(Raw!$K:$K,Raw!$J:$J,G$5,Raw!$B:$B,$B$4,Raw!$H:$H,$A49)</f>
        <v>219</v>
      </c>
      <c r="H49" s="18">
        <f>SUMIFS(Raw!$K:$K,Raw!$J:$J,H$5,Raw!$B:$B,$B$4,Raw!$H:$H,$A49)</f>
        <v>69</v>
      </c>
      <c r="I49" s="18">
        <f>SUMIFS(Raw!$K:$K,Raw!$J:$J,I$5,Raw!$B:$B,$B$4,Raw!$H:$H,$A49)</f>
        <v>81</v>
      </c>
      <c r="J49" s="18">
        <f>SUMIFS(Raw!$K:$K,Raw!$J:$J,J$5,Raw!$B:$B,$B$4,Raw!$H:$H,$A49)</f>
        <v>124</v>
      </c>
      <c r="K49" s="18">
        <f>SUMIFS(Raw!$K:$K,Raw!$J:$J,K$5,Raw!$B:$B,$B$4,Raw!$H:$H,$A49)</f>
        <v>5</v>
      </c>
      <c r="L49" s="51">
        <f t="shared" si="48"/>
        <v>0.72871287128712869</v>
      </c>
      <c r="M49" s="51">
        <f t="shared" si="49"/>
        <v>0.20297029702970298</v>
      </c>
      <c r="N49" s="77"/>
      <c r="O49" s="18">
        <f>SUMIFS(Raw!$K:$K,Raw!$J:$J,O$5,Raw!$B:$B,$B$4,Raw!$H:$H,$A49)</f>
        <v>257</v>
      </c>
      <c r="P49" s="51">
        <f t="shared" si="50"/>
        <v>0.25320197044334974</v>
      </c>
      <c r="Q49" s="18">
        <f>SUMIFS(Raw!$K:$K,Raw!$J:$J,Q$5,Raw!$B:$B,$B$4,Raw!$H:$H,$A49)</f>
        <v>98</v>
      </c>
      <c r="R49" s="51">
        <f t="shared" si="50"/>
        <v>9.6551724137931033E-2</v>
      </c>
      <c r="S49" s="18">
        <f>SUMIFS(Raw!$K:$K,Raw!$J:$J,S$5,Raw!$B:$B,$B$4,Raw!$H:$H,$A49)</f>
        <v>74</v>
      </c>
      <c r="T49" s="51">
        <f t="shared" ref="T49" si="241">IF(S49&gt;0,(S49/$AH49),"")</f>
        <v>7.2906403940886697E-2</v>
      </c>
      <c r="U49" s="18">
        <f>SUMIFS(Raw!$K:$K,Raw!$J:$J,U$5,Raw!$B:$B,$B$4,Raw!$H:$H,$A49)</f>
        <v>174</v>
      </c>
      <c r="V49" s="51">
        <f t="shared" ref="V49" si="242">IF(U49&gt;0,(U49/$AH49),"")</f>
        <v>0.17142857142857143</v>
      </c>
      <c r="W49" s="18">
        <f>SUMIFS(Raw!$K:$K,Raw!$J:$J,W$5,Raw!$B:$B,$B$4,Raw!$H:$H,$A49)</f>
        <v>60</v>
      </c>
      <c r="X49" s="51">
        <f t="shared" ref="X49" si="243">IF(W49&gt;0,(W49/$AH49),"")</f>
        <v>5.9113300492610835E-2</v>
      </c>
      <c r="Y49" s="18">
        <f>SUMIFS(Raw!$K:$K,Raw!$J:$J,Y$5,Raw!$B:$B,$B$4,Raw!$H:$H,$A49)</f>
        <v>280</v>
      </c>
      <c r="Z49" s="51">
        <f t="shared" ref="Z49" si="244">IF(Y49&gt;0,(Y49/$AH49),"")</f>
        <v>0.27586206896551724</v>
      </c>
      <c r="AA49" s="18">
        <f>SUMIFS(Raw!$K:$K,Raw!$J:$J,AA$5,Raw!$B:$B,$B$4,Raw!$H:$H,$A49)</f>
        <v>70</v>
      </c>
      <c r="AB49" s="51">
        <f t="shared" ref="AB49" si="245">IF(AA49&gt;0,(AA49/$AH49),"")</f>
        <v>6.8965517241379309E-2</v>
      </c>
      <c r="AC49" s="18">
        <f>SUMIFS(Raw!$K:$K,Raw!$J:$J,AC$5,Raw!$B:$B,$B$4,Raw!$H:$H,$A49)</f>
        <v>2</v>
      </c>
      <c r="AD49" s="51">
        <f t="shared" ref="AD49" si="246">IF(AC49&gt;0,(AC49/$AH49),"")</f>
        <v>1.9704433497536944E-3</v>
      </c>
      <c r="AH49" s="52">
        <f t="shared" si="11"/>
        <v>1015</v>
      </c>
    </row>
    <row r="50" spans="1:34" x14ac:dyDescent="0.25">
      <c r="A50" s="13" t="str">
        <f>IF(Refs!A44="","",Refs!A44)</f>
        <v>111AF1</v>
      </c>
      <c r="B50" s="2" t="str">
        <f>IF(Refs!B44="","",Refs!B44)</f>
        <v>Cornwall</v>
      </c>
      <c r="C50" s="13"/>
      <c r="D50" s="18">
        <f>SUMIFS(Raw!$K:$K,Raw!$J:$J,D$5,Raw!$B:$B,$B$4,Raw!$H:$H,$A50)</f>
        <v>32780</v>
      </c>
      <c r="E50" s="18">
        <f>SUMIFS(Raw!$K:$K,Raw!$J:$J,E$5,Raw!$B:$B,$B$4,Raw!$H:$H,$A50)</f>
        <v>672</v>
      </c>
      <c r="F50" s="18">
        <f>SUMIFS(Raw!$K:$K,Raw!$J:$J,F$5,Raw!$B:$B,$B$4,Raw!$H:$H,$A50)</f>
        <v>348</v>
      </c>
      <c r="G50" s="18">
        <f>SUMIFS(Raw!$K:$K,Raw!$J:$J,G$5,Raw!$B:$B,$B$4,Raw!$H:$H,$A50)</f>
        <v>184</v>
      </c>
      <c r="H50" s="18">
        <f>SUMIFS(Raw!$K:$K,Raw!$J:$J,H$5,Raw!$B:$B,$B$4,Raw!$H:$H,$A50)</f>
        <v>36</v>
      </c>
      <c r="I50" s="18">
        <f>SUMIFS(Raw!$K:$K,Raw!$J:$J,I$5,Raw!$B:$B,$B$4,Raw!$H:$H,$A50)</f>
        <v>37</v>
      </c>
      <c r="J50" s="18">
        <f>SUMIFS(Raw!$K:$K,Raw!$J:$J,J$5,Raw!$B:$B,$B$4,Raw!$H:$H,$A50)</f>
        <v>64</v>
      </c>
      <c r="K50" s="18">
        <f>SUMIFS(Raw!$K:$K,Raw!$J:$J,K$5,Raw!$B:$B,$B$4,Raw!$H:$H,$A50)</f>
        <v>3</v>
      </c>
      <c r="L50" s="51">
        <f t="shared" si="48"/>
        <v>0.79521674140508225</v>
      </c>
      <c r="M50" s="51">
        <f t="shared" si="49"/>
        <v>0.15097159940209268</v>
      </c>
      <c r="N50" s="77"/>
      <c r="O50" s="18">
        <f>SUMIFS(Raw!$K:$K,Raw!$J:$J,O$5,Raw!$B:$B,$B$4,Raw!$H:$H,$A50)</f>
        <v>121</v>
      </c>
      <c r="P50" s="51">
        <f t="shared" si="50"/>
        <v>0.28074245939675174</v>
      </c>
      <c r="Q50" s="18">
        <f>SUMIFS(Raw!$K:$K,Raw!$J:$J,Q$5,Raw!$B:$B,$B$4,Raw!$H:$H,$A50)</f>
        <v>114</v>
      </c>
      <c r="R50" s="51">
        <f t="shared" si="50"/>
        <v>0.26450116009280744</v>
      </c>
      <c r="S50" s="18">
        <f>SUMIFS(Raw!$K:$K,Raw!$J:$J,S$5,Raw!$B:$B,$B$4,Raw!$H:$H,$A50)</f>
        <v>100</v>
      </c>
      <c r="T50" s="51">
        <f t="shared" ref="T50" si="247">IF(S50&gt;0,(S50/$AH50),"")</f>
        <v>0.23201856148491878</v>
      </c>
      <c r="U50" s="18">
        <f>SUMIFS(Raw!$K:$K,Raw!$J:$J,U$5,Raw!$B:$B,$B$4,Raw!$H:$H,$A50)</f>
        <v>83</v>
      </c>
      <c r="V50" s="51">
        <f t="shared" ref="V50" si="248">IF(U50&gt;0,(U50/$AH50),"")</f>
        <v>0.1925754060324826</v>
      </c>
      <c r="W50" s="18">
        <f>SUMIFS(Raw!$K:$K,Raw!$J:$J,W$5,Raw!$B:$B,$B$4,Raw!$H:$H,$A50)</f>
        <v>0</v>
      </c>
      <c r="X50" s="51" t="str">
        <f t="shared" ref="X50" si="249">IF(W50&gt;0,(W50/$AH50),"")</f>
        <v/>
      </c>
      <c r="Y50" s="18">
        <f>SUMIFS(Raw!$K:$K,Raw!$J:$J,Y$5,Raw!$B:$B,$B$4,Raw!$H:$H,$A50)</f>
        <v>13</v>
      </c>
      <c r="Z50" s="51">
        <f t="shared" ref="Z50" si="250">IF(Y50&gt;0,(Y50/$AH50),"")</f>
        <v>3.0162412993039442E-2</v>
      </c>
      <c r="AA50" s="18">
        <f>SUMIFS(Raw!$K:$K,Raw!$J:$J,AA$5,Raw!$B:$B,$B$4,Raw!$H:$H,$A50)</f>
        <v>0</v>
      </c>
      <c r="AB50" s="51" t="str">
        <f t="shared" ref="AB50" si="251">IF(AA50&gt;0,(AA50/$AH50),"")</f>
        <v/>
      </c>
      <c r="AC50" s="18">
        <f>SUMIFS(Raw!$K:$K,Raw!$J:$J,AC$5,Raw!$B:$B,$B$4,Raw!$H:$H,$A50)</f>
        <v>0</v>
      </c>
      <c r="AD50" s="51" t="str">
        <f t="shared" ref="AD50" si="252">IF(AC50&gt;0,(AC50/$AH50),"")</f>
        <v/>
      </c>
      <c r="AH50" s="52">
        <f t="shared" si="11"/>
        <v>431</v>
      </c>
    </row>
    <row r="51" spans="1:34" x14ac:dyDescent="0.25">
      <c r="A51" s="13" t="str">
        <f>IF(Refs!A45="","",Refs!A45)</f>
        <v>111AL3</v>
      </c>
      <c r="B51" s="2" t="str">
        <f>IF(Refs!B45="","",Refs!B45)</f>
        <v>Cornwall (HUC)</v>
      </c>
      <c r="C51" s="13"/>
      <c r="D51" s="18">
        <f>SUMIFS(Raw!$K:$K,Raw!$J:$J,D$5,Raw!$B:$B,$B$4,Raw!$H:$H,$A51)</f>
        <v>0</v>
      </c>
      <c r="E51" s="18">
        <f>SUMIFS(Raw!$K:$K,Raw!$J:$J,E$5,Raw!$B:$B,$B$4,Raw!$H:$H,$A51)</f>
        <v>0</v>
      </c>
      <c r="F51" s="18">
        <f>SUMIFS(Raw!$K:$K,Raw!$J:$J,F$5,Raw!$B:$B,$B$4,Raw!$H:$H,$A51)</f>
        <v>0</v>
      </c>
      <c r="G51" s="18">
        <f>SUMIFS(Raw!$K:$K,Raw!$J:$J,G$5,Raw!$B:$B,$B$4,Raw!$H:$H,$A51)</f>
        <v>0</v>
      </c>
      <c r="H51" s="18">
        <f>SUMIFS(Raw!$K:$K,Raw!$J:$J,H$5,Raw!$B:$B,$B$4,Raw!$H:$H,$A51)</f>
        <v>0</v>
      </c>
      <c r="I51" s="18">
        <f>SUMIFS(Raw!$K:$K,Raw!$J:$J,I$5,Raw!$B:$B,$B$4,Raw!$H:$H,$A51)</f>
        <v>0</v>
      </c>
      <c r="J51" s="18">
        <f>SUMIFS(Raw!$K:$K,Raw!$J:$J,J$5,Raw!$B:$B,$B$4,Raw!$H:$H,$A51)</f>
        <v>0</v>
      </c>
      <c r="K51" s="18">
        <f>SUMIFS(Raw!$K:$K,Raw!$J:$J,K$5,Raw!$B:$B,$B$4,Raw!$H:$H,$A51)</f>
        <v>0</v>
      </c>
      <c r="L51" s="51" t="str">
        <f t="shared" ref="L51" si="253">IF(E51&gt;0,SUM((F51+G51)/SUM(F51:J51)),"")</f>
        <v/>
      </c>
      <c r="M51" s="51" t="str">
        <f t="shared" ref="M51" si="254">IF(F51&gt;0,SUM((I51+J51)/SUM(F51:J51)),"")</f>
        <v/>
      </c>
      <c r="N51" s="77"/>
      <c r="O51" s="18">
        <f>SUMIFS(Raw!$K:$K,Raw!$J:$J,O$5,Raw!$B:$B,$B$4,Raw!$H:$H,$A51)</f>
        <v>0</v>
      </c>
      <c r="P51" s="51" t="str">
        <f t="shared" ref="P51" si="255">IF(O51&gt;0,(O51/$AH51),"")</f>
        <v/>
      </c>
      <c r="Q51" s="18">
        <f>SUMIFS(Raw!$K:$K,Raw!$J:$J,Q$5,Raw!$B:$B,$B$4,Raw!$H:$H,$A51)</f>
        <v>0</v>
      </c>
      <c r="R51" s="51" t="str">
        <f t="shared" ref="R51" si="256">IF(Q51&gt;0,(Q51/$AH51),"")</f>
        <v/>
      </c>
      <c r="S51" s="18">
        <f>SUMIFS(Raw!$K:$K,Raw!$J:$J,S$5,Raw!$B:$B,$B$4,Raw!$H:$H,$A51)</f>
        <v>0</v>
      </c>
      <c r="T51" s="51" t="str">
        <f t="shared" ref="T51" si="257">IF(S51&gt;0,(S51/$AH51),"")</f>
        <v/>
      </c>
      <c r="U51" s="18">
        <f>SUMIFS(Raw!$K:$K,Raw!$J:$J,U$5,Raw!$B:$B,$B$4,Raw!$H:$H,$A51)</f>
        <v>0</v>
      </c>
      <c r="V51" s="51" t="str">
        <f t="shared" ref="V51" si="258">IF(U51&gt;0,(U51/$AH51),"")</f>
        <v/>
      </c>
      <c r="W51" s="18">
        <f>SUMIFS(Raw!$K:$K,Raw!$J:$J,W$5,Raw!$B:$B,$B$4,Raw!$H:$H,$A51)</f>
        <v>0</v>
      </c>
      <c r="X51" s="51" t="str">
        <f t="shared" ref="X51" si="259">IF(W51&gt;0,(W51/$AH51),"")</f>
        <v/>
      </c>
      <c r="Y51" s="18">
        <f>SUMIFS(Raw!$K:$K,Raw!$J:$J,Y$5,Raw!$B:$B,$B$4,Raw!$H:$H,$A51)</f>
        <v>0</v>
      </c>
      <c r="Z51" s="51" t="str">
        <f t="shared" ref="Z51" si="260">IF(Y51&gt;0,(Y51/$AH51),"")</f>
        <v/>
      </c>
      <c r="AA51" s="18">
        <f>SUMIFS(Raw!$K:$K,Raw!$J:$J,AA$5,Raw!$B:$B,$B$4,Raw!$H:$H,$A51)</f>
        <v>0</v>
      </c>
      <c r="AB51" s="51" t="str">
        <f t="shared" ref="AB51" si="261">IF(AA51&gt;0,(AA51/$AH51),"")</f>
        <v/>
      </c>
      <c r="AC51" s="18">
        <f>SUMIFS(Raw!$K:$K,Raw!$J:$J,AC$5,Raw!$B:$B,$B$4,Raw!$H:$H,$A51)</f>
        <v>0</v>
      </c>
      <c r="AD51" s="51" t="str">
        <f t="shared" ref="AD51" si="262">IF(AC51&gt;0,(AC51/$AH51),"")</f>
        <v/>
      </c>
      <c r="AH51" s="52">
        <f t="shared" si="11"/>
        <v>0</v>
      </c>
    </row>
    <row r="52" spans="1:34" x14ac:dyDescent="0.25">
      <c r="A52" s="13" t="str">
        <f>IF(Refs!A46="","",Refs!A46)</f>
        <v>111AI6</v>
      </c>
      <c r="B52" s="2" t="str">
        <f>IF(Refs!B46="","",Refs!B46)</f>
        <v>Devon (Devon Doctors)</v>
      </c>
      <c r="C52" s="13"/>
      <c r="D52" s="18">
        <f>SUMIFS(Raw!$K:$K,Raw!$J:$J,D$5,Raw!$B:$B,$B$4,Raw!$H:$H,$A52)</f>
        <v>0</v>
      </c>
      <c r="E52" s="18">
        <f>SUMIFS(Raw!$K:$K,Raw!$J:$J,E$5,Raw!$B:$B,$B$4,Raw!$H:$H,$A52)</f>
        <v>0</v>
      </c>
      <c r="F52" s="18">
        <f>SUMIFS(Raw!$K:$K,Raw!$J:$J,F$5,Raw!$B:$B,$B$4,Raw!$H:$H,$A52)</f>
        <v>0</v>
      </c>
      <c r="G52" s="18">
        <f>SUMIFS(Raw!$K:$K,Raw!$J:$J,G$5,Raw!$B:$B,$B$4,Raw!$H:$H,$A52)</f>
        <v>0</v>
      </c>
      <c r="H52" s="18">
        <f>SUMIFS(Raw!$K:$K,Raw!$J:$J,H$5,Raw!$B:$B,$B$4,Raw!$H:$H,$A52)</f>
        <v>0</v>
      </c>
      <c r="I52" s="18">
        <f>SUMIFS(Raw!$K:$K,Raw!$J:$J,I$5,Raw!$B:$B,$B$4,Raw!$H:$H,$A52)</f>
        <v>0</v>
      </c>
      <c r="J52" s="18">
        <f>SUMIFS(Raw!$K:$K,Raw!$J:$J,J$5,Raw!$B:$B,$B$4,Raw!$H:$H,$A52)</f>
        <v>0</v>
      </c>
      <c r="K52" s="18">
        <f>SUMIFS(Raw!$K:$K,Raw!$J:$J,K$5,Raw!$B:$B,$B$4,Raw!$H:$H,$A52)</f>
        <v>0</v>
      </c>
      <c r="L52" s="51" t="str">
        <f t="shared" si="48"/>
        <v/>
      </c>
      <c r="M52" s="51" t="str">
        <f t="shared" si="49"/>
        <v/>
      </c>
      <c r="N52" s="77"/>
      <c r="O52" s="18">
        <f>SUMIFS(Raw!$K:$K,Raw!$J:$J,O$5,Raw!$B:$B,$B$4,Raw!$H:$H,$A52)</f>
        <v>0</v>
      </c>
      <c r="P52" s="51" t="str">
        <f t="shared" si="50"/>
        <v/>
      </c>
      <c r="Q52" s="18">
        <f>SUMIFS(Raw!$K:$K,Raw!$J:$J,Q$5,Raw!$B:$B,$B$4,Raw!$H:$H,$A52)</f>
        <v>0</v>
      </c>
      <c r="R52" s="51" t="str">
        <f t="shared" si="50"/>
        <v/>
      </c>
      <c r="S52" s="18">
        <f>SUMIFS(Raw!$K:$K,Raw!$J:$J,S$5,Raw!$B:$B,$B$4,Raw!$H:$H,$A52)</f>
        <v>0</v>
      </c>
      <c r="T52" s="51" t="str">
        <f t="shared" ref="T52" si="263">IF(S52&gt;0,(S52/$AH52),"")</f>
        <v/>
      </c>
      <c r="U52" s="18">
        <f>SUMIFS(Raw!$K:$K,Raw!$J:$J,U$5,Raw!$B:$B,$B$4,Raw!$H:$H,$A52)</f>
        <v>0</v>
      </c>
      <c r="V52" s="51" t="str">
        <f t="shared" ref="V52" si="264">IF(U52&gt;0,(U52/$AH52),"")</f>
        <v/>
      </c>
      <c r="W52" s="18">
        <f>SUMIFS(Raw!$K:$K,Raw!$J:$J,W$5,Raw!$B:$B,$B$4,Raw!$H:$H,$A52)</f>
        <v>0</v>
      </c>
      <c r="X52" s="51" t="str">
        <f t="shared" ref="X52" si="265">IF(W52&gt;0,(W52/$AH52),"")</f>
        <v/>
      </c>
      <c r="Y52" s="18">
        <f>SUMIFS(Raw!$K:$K,Raw!$J:$J,Y$5,Raw!$B:$B,$B$4,Raw!$H:$H,$A52)</f>
        <v>0</v>
      </c>
      <c r="Z52" s="51" t="str">
        <f t="shared" ref="Z52" si="266">IF(Y52&gt;0,(Y52/$AH52),"")</f>
        <v/>
      </c>
      <c r="AA52" s="18">
        <f>SUMIFS(Raw!$K:$K,Raw!$J:$J,AA$5,Raw!$B:$B,$B$4,Raw!$H:$H,$A52)</f>
        <v>0</v>
      </c>
      <c r="AB52" s="51" t="str">
        <f t="shared" ref="AB52" si="267">IF(AA52&gt;0,(AA52/$AH52),"")</f>
        <v/>
      </c>
      <c r="AC52" s="18">
        <f>SUMIFS(Raw!$K:$K,Raw!$J:$J,AC$5,Raw!$B:$B,$B$4,Raw!$H:$H,$A52)</f>
        <v>0</v>
      </c>
      <c r="AD52" s="51" t="str">
        <f t="shared" ref="AD52" si="268">IF(AC52&gt;0,(AC52/$AH52),"")</f>
        <v/>
      </c>
      <c r="AH52" s="52">
        <f t="shared" si="11"/>
        <v>0</v>
      </c>
    </row>
    <row r="53" spans="1:34" x14ac:dyDescent="0.25">
      <c r="A53" s="13" t="str">
        <f>IF(Refs!A47="","",Refs!A47)</f>
        <v>111AL2</v>
      </c>
      <c r="B53" s="2" t="str">
        <f>IF(Refs!B47="","",Refs!B47)</f>
        <v>Devon (PPG)</v>
      </c>
      <c r="C53" s="13"/>
      <c r="D53" s="18">
        <f>SUMIFS(Raw!$K:$K,Raw!$J:$J,D$5,Raw!$B:$B,$B$4,Raw!$H:$H,$A53)</f>
        <v>6666</v>
      </c>
      <c r="E53" s="18">
        <f>SUMIFS(Raw!$K:$K,Raw!$J:$J,E$5,Raw!$B:$B,$B$4,Raw!$H:$H,$A53)</f>
        <v>1200</v>
      </c>
      <c r="F53" s="18">
        <f>SUMIFS(Raw!$K:$K,Raw!$J:$J,F$5,Raw!$B:$B,$B$4,Raw!$H:$H,$A53)</f>
        <v>518</v>
      </c>
      <c r="G53" s="18">
        <f>SUMIFS(Raw!$K:$K,Raw!$J:$J,G$5,Raw!$B:$B,$B$4,Raw!$H:$H,$A53)</f>
        <v>199</v>
      </c>
      <c r="H53" s="18">
        <f>SUMIFS(Raw!$K:$K,Raw!$J:$J,H$5,Raw!$B:$B,$B$4,Raw!$H:$H,$A53)</f>
        <v>100</v>
      </c>
      <c r="I53" s="18">
        <f>SUMIFS(Raw!$K:$K,Raw!$J:$J,I$5,Raw!$B:$B,$B$4,Raw!$H:$H,$A53)</f>
        <v>112</v>
      </c>
      <c r="J53" s="18">
        <f>SUMIFS(Raw!$K:$K,Raw!$J:$J,J$5,Raw!$B:$B,$B$4,Raw!$H:$H,$A53)</f>
        <v>265</v>
      </c>
      <c r="K53" s="18">
        <f>SUMIFS(Raw!$K:$K,Raw!$J:$J,K$5,Raw!$B:$B,$B$4,Raw!$H:$H,$A53)</f>
        <v>6</v>
      </c>
      <c r="L53" s="51">
        <f t="shared" ref="L53" si="269">IF(E53&gt;0,SUM((F53+G53)/SUM(F53:J53)),"")</f>
        <v>0.60050251256281406</v>
      </c>
      <c r="M53" s="51">
        <f t="shared" ref="M53" si="270">IF(F53&gt;0,SUM((I53+J53)/SUM(F53:J53)),"")</f>
        <v>0.31574539363484089</v>
      </c>
      <c r="N53" s="77"/>
      <c r="O53" s="18">
        <f>SUMIFS(Raw!$K:$K,Raw!$J:$J,O$5,Raw!$B:$B,$B$4,Raw!$H:$H,$A53)</f>
        <v>272</v>
      </c>
      <c r="P53" s="51">
        <f t="shared" ref="P53" si="271">IF(O53&gt;0,(O53/$AH53),"")</f>
        <v>0.22666666666666666</v>
      </c>
      <c r="Q53" s="18">
        <f>SUMIFS(Raw!$K:$K,Raw!$J:$J,Q$5,Raw!$B:$B,$B$4,Raw!$H:$H,$A53)</f>
        <v>164</v>
      </c>
      <c r="R53" s="51">
        <f t="shared" ref="R53" si="272">IF(Q53&gt;0,(Q53/$AH53),"")</f>
        <v>0.13666666666666666</v>
      </c>
      <c r="S53" s="18">
        <f>SUMIFS(Raw!$K:$K,Raw!$J:$J,S$5,Raw!$B:$B,$B$4,Raw!$H:$H,$A53)</f>
        <v>115</v>
      </c>
      <c r="T53" s="51">
        <f t="shared" ref="T53" si="273">IF(S53&gt;0,(S53/$AH53),"")</f>
        <v>9.583333333333334E-2</v>
      </c>
      <c r="U53" s="18">
        <f>SUMIFS(Raw!$K:$K,Raw!$J:$J,U$5,Raw!$B:$B,$B$4,Raw!$H:$H,$A53)</f>
        <v>203</v>
      </c>
      <c r="V53" s="51">
        <f t="shared" ref="V53" si="274">IF(U53&gt;0,(U53/$AH53),"")</f>
        <v>0.16916666666666666</v>
      </c>
      <c r="W53" s="18">
        <f>SUMIFS(Raw!$K:$K,Raw!$J:$J,W$5,Raw!$B:$B,$B$4,Raw!$H:$H,$A53)</f>
        <v>48</v>
      </c>
      <c r="X53" s="51">
        <f t="shared" ref="X53" si="275">IF(W53&gt;0,(W53/$AH53),"")</f>
        <v>0.04</v>
      </c>
      <c r="Y53" s="18">
        <f>SUMIFS(Raw!$K:$K,Raw!$J:$J,Y$5,Raw!$B:$B,$B$4,Raw!$H:$H,$A53)</f>
        <v>297</v>
      </c>
      <c r="Z53" s="51">
        <f t="shared" ref="Z53" si="276">IF(Y53&gt;0,(Y53/$AH53),"")</f>
        <v>0.2475</v>
      </c>
      <c r="AA53" s="18">
        <f>SUMIFS(Raw!$K:$K,Raw!$J:$J,AA$5,Raw!$B:$B,$B$4,Raw!$H:$H,$A53)</f>
        <v>96</v>
      </c>
      <c r="AB53" s="51">
        <f t="shared" ref="AB53" si="277">IF(AA53&gt;0,(AA53/$AH53),"")</f>
        <v>0.08</v>
      </c>
      <c r="AC53" s="18">
        <f>SUMIFS(Raw!$K:$K,Raw!$J:$J,AC$5,Raw!$B:$B,$B$4,Raw!$H:$H,$A53)</f>
        <v>5</v>
      </c>
      <c r="AD53" s="51">
        <f t="shared" ref="AD53" si="278">IF(AC53&gt;0,(AC53/$AH53),"")</f>
        <v>4.1666666666666666E-3</v>
      </c>
      <c r="AH53" s="52">
        <f t="shared" si="11"/>
        <v>1200</v>
      </c>
    </row>
    <row r="54" spans="1:34" x14ac:dyDescent="0.25">
      <c r="A54" s="13" t="str">
        <f>IF(Refs!A48="","",Refs!A48)</f>
        <v>111AI4</v>
      </c>
      <c r="B54" s="2" t="str">
        <f>IF(Refs!B48="","",Refs!B48)</f>
        <v>Dorset (DHC)</v>
      </c>
      <c r="C54" s="13"/>
      <c r="D54" s="18">
        <f>SUMIFS(Raw!$K:$K,Raw!$J:$J,D$5,Raw!$B:$B,$B$4,Raw!$H:$H,$A54)</f>
        <v>12043</v>
      </c>
      <c r="E54" s="18">
        <f>SUMIFS(Raw!$K:$K,Raw!$J:$J,E$5,Raw!$B:$B,$B$4,Raw!$H:$H,$A54)</f>
        <v>1088</v>
      </c>
      <c r="F54" s="18">
        <f>SUMIFS(Raw!$K:$K,Raw!$J:$J,F$5,Raw!$B:$B,$B$4,Raw!$H:$H,$A54)</f>
        <v>613</v>
      </c>
      <c r="G54" s="18">
        <f>SUMIFS(Raw!$K:$K,Raw!$J:$J,G$5,Raw!$B:$B,$B$4,Raw!$H:$H,$A54)</f>
        <v>161</v>
      </c>
      <c r="H54" s="18">
        <f>SUMIFS(Raw!$K:$K,Raw!$J:$J,H$5,Raw!$B:$B,$B$4,Raw!$H:$H,$A54)</f>
        <v>53</v>
      </c>
      <c r="I54" s="18">
        <f>SUMIFS(Raw!$K:$K,Raw!$J:$J,I$5,Raw!$B:$B,$B$4,Raw!$H:$H,$A54)</f>
        <v>80</v>
      </c>
      <c r="J54" s="18">
        <f>SUMIFS(Raw!$K:$K,Raw!$J:$J,J$5,Raw!$B:$B,$B$4,Raw!$H:$H,$A54)</f>
        <v>140</v>
      </c>
      <c r="K54" s="18">
        <f>SUMIFS(Raw!$K:$K,Raw!$J:$J,K$5,Raw!$B:$B,$B$4,Raw!$H:$H,$A54)</f>
        <v>41</v>
      </c>
      <c r="L54" s="51">
        <f t="shared" si="48"/>
        <v>0.73925501432664753</v>
      </c>
      <c r="M54" s="51">
        <f t="shared" si="49"/>
        <v>0.21012416427889208</v>
      </c>
      <c r="N54" s="77"/>
      <c r="O54" s="18">
        <f>SUMIFS(Raw!$K:$K,Raw!$J:$J,O$5,Raw!$B:$B,$B$4,Raw!$H:$H,$A54)</f>
        <v>376</v>
      </c>
      <c r="P54" s="51">
        <f t="shared" si="50"/>
        <v>0.36084452975047987</v>
      </c>
      <c r="Q54" s="18">
        <f>SUMIFS(Raw!$K:$K,Raw!$J:$J,Q$5,Raw!$B:$B,$B$4,Raw!$H:$H,$A54)</f>
        <v>106</v>
      </c>
      <c r="R54" s="51">
        <f t="shared" si="50"/>
        <v>0.1017274472168906</v>
      </c>
      <c r="S54" s="18">
        <f>SUMIFS(Raw!$K:$K,Raw!$J:$J,S$5,Raw!$B:$B,$B$4,Raw!$H:$H,$A54)</f>
        <v>147</v>
      </c>
      <c r="T54" s="51">
        <f t="shared" ref="T54" si="279">IF(S54&gt;0,(S54/$AH54),"")</f>
        <v>0.14107485604606526</v>
      </c>
      <c r="U54" s="18">
        <f>SUMIFS(Raw!$K:$K,Raw!$J:$J,U$5,Raw!$B:$B,$B$4,Raw!$H:$H,$A54)</f>
        <v>159</v>
      </c>
      <c r="V54" s="51">
        <f t="shared" ref="V54" si="280">IF(U54&gt;0,(U54/$AH54),"")</f>
        <v>0.15259117082533588</v>
      </c>
      <c r="W54" s="18">
        <f>SUMIFS(Raw!$K:$K,Raw!$J:$J,W$5,Raw!$B:$B,$B$4,Raw!$H:$H,$A54)</f>
        <v>6</v>
      </c>
      <c r="X54" s="51">
        <f t="shared" ref="X54" si="281">IF(W54&gt;0,(W54/$AH54),"")</f>
        <v>5.7581573896353169E-3</v>
      </c>
      <c r="Y54" s="18">
        <f>SUMIFS(Raw!$K:$K,Raw!$J:$J,Y$5,Raw!$B:$B,$B$4,Raw!$H:$H,$A54)</f>
        <v>150</v>
      </c>
      <c r="Z54" s="51">
        <f t="shared" ref="Z54" si="282">IF(Y54&gt;0,(Y54/$AH54),"")</f>
        <v>0.14395393474088292</v>
      </c>
      <c r="AA54" s="18">
        <f>SUMIFS(Raw!$K:$K,Raw!$J:$J,AA$5,Raw!$B:$B,$B$4,Raw!$H:$H,$A54)</f>
        <v>88</v>
      </c>
      <c r="AB54" s="51">
        <f t="shared" ref="AB54" si="283">IF(AA54&gt;0,(AA54/$AH54),"")</f>
        <v>8.4452975047984644E-2</v>
      </c>
      <c r="AC54" s="18">
        <f>SUMIFS(Raw!$K:$K,Raw!$J:$J,AC$5,Raw!$B:$B,$B$4,Raw!$H:$H,$A54)</f>
        <v>10</v>
      </c>
      <c r="AD54" s="51">
        <f t="shared" ref="AD54" si="284">IF(AC54&gt;0,(AC54/$AH54),"")</f>
        <v>9.5969289827255271E-3</v>
      </c>
      <c r="AH54" s="52">
        <f t="shared" si="11"/>
        <v>1042</v>
      </c>
    </row>
    <row r="55" spans="1:34" x14ac:dyDescent="0.25">
      <c r="A55" s="13" t="str">
        <f>IF(Refs!A49="","",Refs!A49)</f>
        <v>111AH2</v>
      </c>
      <c r="B55" s="2" t="str">
        <f>IF(Refs!B49="","",Refs!B49)</f>
        <v>Gloucestershire</v>
      </c>
      <c r="C55" s="13"/>
      <c r="D55" s="18">
        <f>SUMIFS(Raw!$K:$K,Raw!$J:$J,D$5,Raw!$B:$B,$B$4,Raw!$H:$H,$A55)</f>
        <v>3405</v>
      </c>
      <c r="E55" s="18">
        <f>SUMIFS(Raw!$K:$K,Raw!$J:$J,E$5,Raw!$B:$B,$B$4,Raw!$H:$H,$A55)</f>
        <v>613</v>
      </c>
      <c r="F55" s="18">
        <f>SUMIFS(Raw!$K:$K,Raw!$J:$J,F$5,Raw!$B:$B,$B$4,Raw!$H:$H,$A55)</f>
        <v>308</v>
      </c>
      <c r="G55" s="18">
        <f>SUMIFS(Raw!$K:$K,Raw!$J:$J,G$5,Raw!$B:$B,$B$4,Raw!$H:$H,$A55)</f>
        <v>106</v>
      </c>
      <c r="H55" s="18">
        <f>SUMIFS(Raw!$K:$K,Raw!$J:$J,H$5,Raw!$B:$B,$B$4,Raw!$H:$H,$A55)</f>
        <v>45</v>
      </c>
      <c r="I55" s="18">
        <f>SUMIFS(Raw!$K:$K,Raw!$J:$J,I$5,Raw!$B:$B,$B$4,Raw!$H:$H,$A55)</f>
        <v>58</v>
      </c>
      <c r="J55" s="18">
        <f>SUMIFS(Raw!$K:$K,Raw!$J:$J,J$5,Raw!$B:$B,$B$4,Raw!$H:$H,$A55)</f>
        <v>93</v>
      </c>
      <c r="K55" s="18">
        <f>SUMIFS(Raw!$K:$K,Raw!$J:$J,K$5,Raw!$B:$B,$B$4,Raw!$H:$H,$A55)</f>
        <v>3</v>
      </c>
      <c r="L55" s="51">
        <f t="shared" si="48"/>
        <v>0.67868852459016393</v>
      </c>
      <c r="M55" s="51">
        <f t="shared" si="49"/>
        <v>0.24754098360655738</v>
      </c>
      <c r="N55" s="77"/>
      <c r="O55" s="18">
        <f>SUMIFS(Raw!$K:$K,Raw!$J:$J,O$5,Raw!$B:$B,$B$4,Raw!$H:$H,$A55)</f>
        <v>143</v>
      </c>
      <c r="P55" s="51">
        <f t="shared" si="50"/>
        <v>0.23327895595432299</v>
      </c>
      <c r="Q55" s="18">
        <f>SUMIFS(Raw!$K:$K,Raw!$J:$J,Q$5,Raw!$B:$B,$B$4,Raw!$H:$H,$A55)</f>
        <v>55</v>
      </c>
      <c r="R55" s="51">
        <f t="shared" si="50"/>
        <v>8.9722675367047311E-2</v>
      </c>
      <c r="S55" s="18">
        <f>SUMIFS(Raw!$K:$K,Raw!$J:$J,S$5,Raw!$B:$B,$B$4,Raw!$H:$H,$A55)</f>
        <v>47</v>
      </c>
      <c r="T55" s="51">
        <f t="shared" ref="T55" si="285">IF(S55&gt;0,(S55/$AH55),"")</f>
        <v>7.6672104404567704E-2</v>
      </c>
      <c r="U55" s="18">
        <f>SUMIFS(Raw!$K:$K,Raw!$J:$J,U$5,Raw!$B:$B,$B$4,Raw!$H:$H,$A55)</f>
        <v>136</v>
      </c>
      <c r="V55" s="51">
        <f t="shared" ref="V55" si="286">IF(U55&gt;0,(U55/$AH55),"")</f>
        <v>0.22185970636215335</v>
      </c>
      <c r="W55" s="18">
        <f>SUMIFS(Raw!$K:$K,Raw!$J:$J,W$5,Raw!$B:$B,$B$4,Raw!$H:$H,$A55)</f>
        <v>16</v>
      </c>
      <c r="X55" s="51">
        <f t="shared" ref="X55" si="287">IF(W55&gt;0,(W55/$AH55),"")</f>
        <v>2.6101141924959218E-2</v>
      </c>
      <c r="Y55" s="18">
        <f>SUMIFS(Raw!$K:$K,Raw!$J:$J,Y$5,Raw!$B:$B,$B$4,Raw!$H:$H,$A55)</f>
        <v>166</v>
      </c>
      <c r="Z55" s="51">
        <f t="shared" ref="Z55" si="288">IF(Y55&gt;0,(Y55/$AH55),"")</f>
        <v>0.2707993474714519</v>
      </c>
      <c r="AA55" s="18">
        <f>SUMIFS(Raw!$K:$K,Raw!$J:$J,AA$5,Raw!$B:$B,$B$4,Raw!$H:$H,$A55)</f>
        <v>47</v>
      </c>
      <c r="AB55" s="51">
        <f t="shared" ref="AB55" si="289">IF(AA55&gt;0,(AA55/$AH55),"")</f>
        <v>7.6672104404567704E-2</v>
      </c>
      <c r="AC55" s="18">
        <f>SUMIFS(Raw!$K:$K,Raw!$J:$J,AC$5,Raw!$B:$B,$B$4,Raw!$H:$H,$A55)</f>
        <v>3</v>
      </c>
      <c r="AD55" s="51">
        <f t="shared" ref="AD55" si="290">IF(AC55&gt;0,(AC55/$AH55),"")</f>
        <v>4.8939641109298528E-3</v>
      </c>
      <c r="AH55" s="52">
        <f t="shared" si="11"/>
        <v>613</v>
      </c>
    </row>
    <row r="56" spans="1:34" x14ac:dyDescent="0.25">
      <c r="A56" s="13" t="str">
        <f>IF(Refs!A50="","",Refs!A50)</f>
        <v>111AH8</v>
      </c>
      <c r="B56" s="2" t="str">
        <f>IF(Refs!B50="","",Refs!B50)</f>
        <v>Somerset (Devon Doctors)</v>
      </c>
      <c r="C56" s="13"/>
      <c r="D56" s="18">
        <f>SUMIFS(Raw!$K:$K,Raw!$J:$J,D$5,Raw!$B:$B,$B$4,Raw!$H:$H,$A56)</f>
        <v>0</v>
      </c>
      <c r="E56" s="18">
        <f>SUMIFS(Raw!$K:$K,Raw!$J:$J,E$5,Raw!$B:$B,$B$4,Raw!$H:$H,$A56)</f>
        <v>0</v>
      </c>
      <c r="F56" s="18">
        <f>SUMIFS(Raw!$K:$K,Raw!$J:$J,F$5,Raw!$B:$B,$B$4,Raw!$H:$H,$A56)</f>
        <v>0</v>
      </c>
      <c r="G56" s="18">
        <f>SUMIFS(Raw!$K:$K,Raw!$J:$J,G$5,Raw!$B:$B,$B$4,Raw!$H:$H,$A56)</f>
        <v>0</v>
      </c>
      <c r="H56" s="18">
        <f>SUMIFS(Raw!$K:$K,Raw!$J:$J,H$5,Raw!$B:$B,$B$4,Raw!$H:$H,$A56)</f>
        <v>0</v>
      </c>
      <c r="I56" s="18">
        <f>SUMIFS(Raw!$K:$K,Raw!$J:$J,I$5,Raw!$B:$B,$B$4,Raw!$H:$H,$A56)</f>
        <v>0</v>
      </c>
      <c r="J56" s="18">
        <f>SUMIFS(Raw!$K:$K,Raw!$J:$J,J$5,Raw!$B:$B,$B$4,Raw!$H:$H,$A56)</f>
        <v>0</v>
      </c>
      <c r="K56" s="18">
        <f>SUMIFS(Raw!$K:$K,Raw!$J:$J,K$5,Raw!$B:$B,$B$4,Raw!$H:$H,$A56)</f>
        <v>0</v>
      </c>
      <c r="L56" s="51" t="str">
        <f t="shared" si="48"/>
        <v/>
      </c>
      <c r="M56" s="51" t="str">
        <f t="shared" si="49"/>
        <v/>
      </c>
      <c r="N56" s="77"/>
      <c r="O56" s="18">
        <f>SUMIFS(Raw!$K:$K,Raw!$J:$J,O$5,Raw!$B:$B,$B$4,Raw!$H:$H,$A56)</f>
        <v>0</v>
      </c>
      <c r="P56" s="51" t="str">
        <f t="shared" si="50"/>
        <v/>
      </c>
      <c r="Q56" s="18">
        <f>SUMIFS(Raw!$K:$K,Raw!$J:$J,Q$5,Raw!$B:$B,$B$4,Raw!$H:$H,$A56)</f>
        <v>0</v>
      </c>
      <c r="R56" s="51" t="str">
        <f t="shared" si="50"/>
        <v/>
      </c>
      <c r="S56" s="18">
        <f>SUMIFS(Raw!$K:$K,Raw!$J:$J,S$5,Raw!$B:$B,$B$4,Raw!$H:$H,$A56)</f>
        <v>0</v>
      </c>
      <c r="T56" s="51" t="str">
        <f t="shared" ref="T56" si="291">IF(S56&gt;0,(S56/$AH56),"")</f>
        <v/>
      </c>
      <c r="U56" s="18">
        <f>SUMIFS(Raw!$K:$K,Raw!$J:$J,U$5,Raw!$B:$B,$B$4,Raw!$H:$H,$A56)</f>
        <v>0</v>
      </c>
      <c r="V56" s="51" t="str">
        <f t="shared" ref="V56" si="292">IF(U56&gt;0,(U56/$AH56),"")</f>
        <v/>
      </c>
      <c r="W56" s="18">
        <f>SUMIFS(Raw!$K:$K,Raw!$J:$J,W$5,Raw!$B:$B,$B$4,Raw!$H:$H,$A56)</f>
        <v>0</v>
      </c>
      <c r="X56" s="51" t="str">
        <f t="shared" ref="X56" si="293">IF(W56&gt;0,(W56/$AH56),"")</f>
        <v/>
      </c>
      <c r="Y56" s="18">
        <f>SUMIFS(Raw!$K:$K,Raw!$J:$J,Y$5,Raw!$B:$B,$B$4,Raw!$H:$H,$A56)</f>
        <v>0</v>
      </c>
      <c r="Z56" s="51" t="str">
        <f t="shared" ref="Z56" si="294">IF(Y56&gt;0,(Y56/$AH56),"")</f>
        <v/>
      </c>
      <c r="AA56" s="18">
        <f>SUMIFS(Raw!$K:$K,Raw!$J:$J,AA$5,Raw!$B:$B,$B$4,Raw!$H:$H,$A56)</f>
        <v>0</v>
      </c>
      <c r="AB56" s="51" t="str">
        <f t="shared" ref="AB56" si="295">IF(AA56&gt;0,(AA56/$AH56),"")</f>
        <v/>
      </c>
      <c r="AC56" s="18">
        <f>SUMIFS(Raw!$K:$K,Raw!$J:$J,AC$5,Raw!$B:$B,$B$4,Raw!$H:$H,$A56)</f>
        <v>0</v>
      </c>
      <c r="AD56" s="51" t="str">
        <f t="shared" ref="AD56" si="296">IF(AC56&gt;0,(AC56/$AH56),"")</f>
        <v/>
      </c>
      <c r="AH56" s="52">
        <f t="shared" si="11"/>
        <v>0</v>
      </c>
    </row>
    <row r="57" spans="1:34" x14ac:dyDescent="0.25">
      <c r="A57" s="13"/>
      <c r="C57" s="13"/>
      <c r="D57" s="18"/>
      <c r="E57" s="18"/>
      <c r="F57" s="18"/>
      <c r="G57" s="18"/>
      <c r="H57" s="18"/>
      <c r="I57" s="18"/>
      <c r="J57" s="18"/>
      <c r="K57" s="18"/>
      <c r="L57" s="18"/>
      <c r="M57" s="18"/>
      <c r="N57" s="18"/>
      <c r="O57" s="18"/>
      <c r="P57" s="56"/>
      <c r="Q57" s="18"/>
      <c r="R57" s="56"/>
      <c r="S57" s="18"/>
      <c r="T57" s="56"/>
      <c r="U57" s="18"/>
      <c r="V57" s="56"/>
      <c r="W57" s="18"/>
      <c r="X57" s="56"/>
      <c r="Y57" s="18"/>
      <c r="Z57" s="56"/>
      <c r="AA57" s="18"/>
      <c r="AB57" s="56"/>
      <c r="AC57" s="18"/>
      <c r="AD57" s="56"/>
    </row>
    <row r="58" spans="1:34" x14ac:dyDescent="0.25">
      <c r="A58" s="13"/>
      <c r="C58" s="13"/>
      <c r="D58" s="18"/>
      <c r="E58" s="18"/>
      <c r="F58" s="18"/>
      <c r="G58" s="18"/>
      <c r="H58" s="18"/>
      <c r="I58" s="18"/>
      <c r="J58" s="18"/>
      <c r="K58" s="18"/>
      <c r="L58" s="18"/>
      <c r="M58" s="18"/>
      <c r="N58" s="18"/>
      <c r="O58" s="18"/>
      <c r="P58" s="56"/>
      <c r="Q58" s="18"/>
      <c r="R58" s="56"/>
      <c r="S58" s="18"/>
      <c r="T58" s="56"/>
      <c r="U58" s="18"/>
      <c r="V58" s="56"/>
      <c r="W58" s="18"/>
      <c r="X58" s="56"/>
      <c r="Y58" s="18"/>
      <c r="Z58" s="56"/>
      <c r="AA58" s="18"/>
      <c r="AB58" s="56"/>
      <c r="AC58" s="18"/>
      <c r="AD58" s="56"/>
    </row>
    <row r="59" spans="1:34" ht="19.95" customHeight="1" x14ac:dyDescent="0.25">
      <c r="A59" s="71" t="s">
        <v>583</v>
      </c>
      <c r="C59" s="13"/>
      <c r="D59" s="18"/>
      <c r="E59" s="18"/>
      <c r="F59" s="18"/>
      <c r="G59" s="18"/>
      <c r="H59" s="18"/>
      <c r="I59" s="18"/>
      <c r="J59" s="18"/>
      <c r="K59" s="18"/>
      <c r="L59" s="18"/>
      <c r="M59" s="18"/>
      <c r="N59" s="18"/>
      <c r="O59" s="18"/>
      <c r="P59" s="56"/>
      <c r="Q59" s="18"/>
      <c r="R59" s="56"/>
      <c r="S59" s="18"/>
      <c r="T59" s="56"/>
      <c r="U59" s="18"/>
      <c r="V59" s="56"/>
      <c r="W59" s="18"/>
      <c r="X59" s="56"/>
      <c r="Y59" s="18"/>
      <c r="Z59" s="56"/>
      <c r="AA59" s="18"/>
      <c r="AB59" s="56"/>
      <c r="AC59" s="18"/>
      <c r="AD59" s="56"/>
    </row>
    <row r="60" spans="1:34" ht="81.599999999999994" customHeight="1" x14ac:dyDescent="0.25">
      <c r="A60" s="109" t="s">
        <v>614</v>
      </c>
      <c r="B60" s="109"/>
      <c r="C60" s="43"/>
      <c r="D60" s="45"/>
      <c r="E60" s="45"/>
      <c r="F60" s="45"/>
      <c r="G60" s="45"/>
      <c r="H60" s="45"/>
      <c r="I60" s="45"/>
      <c r="J60" s="45"/>
      <c r="K60" s="45"/>
      <c r="L60" s="45"/>
      <c r="M60" s="45"/>
      <c r="N60" s="45"/>
      <c r="O60" s="45"/>
      <c r="P60" s="57"/>
      <c r="Q60" s="45"/>
      <c r="R60" s="57"/>
      <c r="S60" s="45"/>
      <c r="T60" s="57"/>
      <c r="U60" s="45"/>
      <c r="V60" s="57"/>
      <c r="W60" s="45"/>
      <c r="X60" s="57"/>
      <c r="Y60" s="45"/>
      <c r="Z60" s="57"/>
      <c r="AA60" s="45"/>
      <c r="AB60" s="57"/>
      <c r="AC60" s="18"/>
      <c r="AD60" s="56"/>
    </row>
    <row r="61" spans="1:34" ht="67.95" customHeight="1" x14ac:dyDescent="0.25">
      <c r="A61" s="106" t="s">
        <v>584</v>
      </c>
      <c r="B61" s="106"/>
      <c r="C61" s="43"/>
      <c r="D61" s="45"/>
      <c r="E61" s="45"/>
      <c r="F61" s="45"/>
      <c r="G61" s="45"/>
      <c r="H61" s="45"/>
      <c r="I61" s="45"/>
      <c r="J61" s="45"/>
      <c r="K61" s="45"/>
      <c r="L61" s="45"/>
      <c r="M61" s="45"/>
      <c r="N61" s="45"/>
      <c r="O61" s="45"/>
      <c r="P61" s="57"/>
      <c r="Q61" s="45"/>
      <c r="R61" s="57"/>
      <c r="S61" s="45"/>
      <c r="T61" s="57"/>
      <c r="U61" s="45"/>
      <c r="V61" s="57"/>
      <c r="W61" s="45"/>
      <c r="X61" s="57"/>
      <c r="Y61" s="45"/>
      <c r="Z61" s="57"/>
      <c r="AA61" s="45"/>
      <c r="AB61" s="57"/>
      <c r="AC61" s="18"/>
      <c r="AD61" s="56"/>
    </row>
    <row r="62" spans="1:34" ht="88.95" customHeight="1" x14ac:dyDescent="0.25">
      <c r="A62" s="106" t="s">
        <v>598</v>
      </c>
      <c r="B62" s="106"/>
      <c r="C62" s="43"/>
      <c r="D62" s="45"/>
      <c r="E62" s="45"/>
      <c r="F62" s="45"/>
      <c r="G62" s="45"/>
      <c r="H62" s="45"/>
      <c r="I62" s="45"/>
      <c r="J62" s="45"/>
      <c r="K62" s="45"/>
      <c r="L62" s="45"/>
      <c r="M62" s="45"/>
      <c r="N62" s="45"/>
      <c r="O62" s="45"/>
      <c r="P62" s="57"/>
      <c r="Q62" s="45"/>
      <c r="R62" s="57"/>
      <c r="S62" s="45"/>
      <c r="T62" s="57"/>
      <c r="U62" s="45"/>
      <c r="V62" s="57"/>
      <c r="W62" s="45"/>
      <c r="X62" s="57"/>
      <c r="Y62" s="45"/>
      <c r="Z62" s="57"/>
      <c r="AA62" s="45"/>
      <c r="AB62" s="57"/>
      <c r="AC62" s="18"/>
      <c r="AD62" s="56"/>
    </row>
    <row r="63" spans="1:34" ht="88.95" customHeight="1" x14ac:dyDescent="0.25">
      <c r="A63" s="106"/>
      <c r="B63" s="106"/>
      <c r="C63" s="43"/>
      <c r="D63" s="45"/>
      <c r="E63" s="45"/>
      <c r="F63" s="45"/>
      <c r="G63" s="45"/>
      <c r="H63" s="45"/>
      <c r="I63" s="45"/>
      <c r="J63" s="45"/>
      <c r="K63" s="45"/>
      <c r="L63" s="45"/>
      <c r="M63" s="45"/>
      <c r="N63" s="45"/>
      <c r="O63" s="45"/>
      <c r="P63" s="57"/>
      <c r="Q63" s="45"/>
      <c r="R63" s="57"/>
      <c r="S63" s="45"/>
      <c r="T63" s="57"/>
      <c r="U63" s="45"/>
      <c r="V63" s="57"/>
      <c r="W63" s="45"/>
      <c r="X63" s="57"/>
      <c r="Y63" s="45"/>
      <c r="Z63" s="57"/>
      <c r="AA63" s="45"/>
      <c r="AB63" s="57"/>
      <c r="AC63" s="18"/>
      <c r="AD63" s="56"/>
    </row>
    <row r="64" spans="1:34" ht="88.95" customHeight="1" x14ac:dyDescent="0.25">
      <c r="A64" s="106"/>
      <c r="B64" s="106"/>
      <c r="C64" s="43"/>
      <c r="D64" s="45"/>
      <c r="E64" s="45"/>
      <c r="F64" s="45"/>
      <c r="G64" s="45"/>
      <c r="H64" s="45"/>
      <c r="I64" s="45"/>
      <c r="J64" s="45"/>
      <c r="K64" s="45"/>
      <c r="L64" s="45"/>
      <c r="M64" s="45"/>
      <c r="N64" s="45"/>
      <c r="O64" s="45"/>
      <c r="P64" s="57"/>
      <c r="Q64" s="45"/>
      <c r="R64" s="57"/>
      <c r="S64" s="45"/>
      <c r="T64" s="57"/>
      <c r="U64" s="45"/>
      <c r="V64" s="57"/>
      <c r="W64" s="45"/>
      <c r="X64" s="57"/>
      <c r="Y64" s="45"/>
      <c r="Z64" s="57"/>
      <c r="AA64" s="45"/>
      <c r="AB64" s="57"/>
      <c r="AC64" s="18"/>
      <c r="AD64" s="56"/>
    </row>
    <row r="65" spans="1:30" ht="88.95" customHeight="1" x14ac:dyDescent="0.25">
      <c r="A65" s="106"/>
      <c r="B65" s="106"/>
      <c r="C65" s="43"/>
      <c r="D65" s="45"/>
      <c r="E65" s="45"/>
      <c r="F65" s="45"/>
      <c r="G65" s="45"/>
      <c r="H65" s="45"/>
      <c r="I65" s="45"/>
      <c r="J65" s="45"/>
      <c r="K65" s="45"/>
      <c r="L65" s="45"/>
      <c r="M65" s="45"/>
      <c r="N65" s="45"/>
      <c r="O65" s="45"/>
      <c r="P65" s="57"/>
      <c r="Q65" s="45"/>
      <c r="R65" s="57"/>
      <c r="S65" s="45"/>
      <c r="T65" s="57"/>
      <c r="U65" s="45"/>
      <c r="V65" s="57"/>
      <c r="W65" s="45"/>
      <c r="X65" s="57"/>
      <c r="Y65" s="45"/>
      <c r="Z65" s="57"/>
      <c r="AA65" s="45"/>
      <c r="AB65" s="57"/>
      <c r="AC65" s="18"/>
      <c r="AD65" s="56"/>
    </row>
    <row r="66" spans="1:30" ht="88.95" customHeight="1" x14ac:dyDescent="0.25">
      <c r="A66" s="78"/>
      <c r="B66" s="78"/>
      <c r="C66" s="43"/>
      <c r="D66" s="45"/>
      <c r="E66" s="45"/>
      <c r="F66" s="45"/>
      <c r="G66" s="45"/>
      <c r="H66" s="45"/>
      <c r="I66" s="45"/>
      <c r="J66" s="45"/>
      <c r="K66" s="45"/>
      <c r="L66" s="45"/>
      <c r="M66" s="45"/>
      <c r="N66" s="45"/>
      <c r="O66" s="45"/>
      <c r="P66" s="57"/>
      <c r="Q66" s="45"/>
      <c r="R66" s="57"/>
      <c r="S66" s="45"/>
      <c r="T66" s="57"/>
      <c r="U66" s="45"/>
      <c r="V66" s="57"/>
      <c r="W66" s="45"/>
      <c r="X66" s="57"/>
      <c r="Y66" s="45"/>
      <c r="Z66" s="57"/>
      <c r="AA66" s="45"/>
      <c r="AB66" s="57"/>
      <c r="AC66" s="18"/>
      <c r="AD66" s="56"/>
    </row>
    <row r="67" spans="1:30" ht="88.95" customHeight="1" x14ac:dyDescent="0.25">
      <c r="A67" s="78"/>
      <c r="B67" s="78"/>
      <c r="C67" s="43"/>
      <c r="D67" s="45"/>
      <c r="E67" s="45"/>
      <c r="F67" s="45"/>
      <c r="G67" s="45"/>
      <c r="H67" s="45"/>
      <c r="I67" s="45"/>
      <c r="J67" s="45"/>
      <c r="K67" s="45"/>
      <c r="L67" s="45"/>
      <c r="M67" s="45"/>
      <c r="N67" s="45"/>
      <c r="O67" s="45"/>
      <c r="P67" s="57"/>
      <c r="Q67" s="45"/>
      <c r="R67" s="57"/>
      <c r="S67" s="45"/>
      <c r="T67" s="57"/>
      <c r="U67" s="45"/>
      <c r="V67" s="57"/>
      <c r="W67" s="45"/>
      <c r="X67" s="57"/>
      <c r="Y67" s="45"/>
      <c r="Z67" s="57"/>
      <c r="AA67" s="45"/>
      <c r="AB67" s="57"/>
      <c r="AC67" s="18"/>
      <c r="AD67" s="56"/>
    </row>
    <row r="68" spans="1:30" ht="15" customHeight="1" x14ac:dyDescent="0.25">
      <c r="A68" s="43"/>
      <c r="B68" s="44"/>
      <c r="C68" s="43"/>
      <c r="D68" s="45"/>
      <c r="E68" s="45"/>
      <c r="F68" s="45"/>
      <c r="G68" s="45"/>
      <c r="H68" s="45"/>
      <c r="I68" s="45"/>
      <c r="J68" s="45"/>
      <c r="K68" s="45"/>
      <c r="L68" s="45"/>
      <c r="M68" s="45"/>
      <c r="N68" s="45"/>
      <c r="O68" s="45"/>
      <c r="P68" s="57"/>
      <c r="Q68" s="45"/>
      <c r="R68" s="57"/>
      <c r="S68" s="45"/>
      <c r="T68" s="57"/>
      <c r="U68" s="45"/>
      <c r="V68" s="57"/>
      <c r="W68" s="45"/>
      <c r="X68" s="57"/>
      <c r="Y68" s="45"/>
      <c r="Z68" s="57"/>
      <c r="AA68" s="45"/>
      <c r="AB68" s="57"/>
      <c r="AC68" s="18"/>
      <c r="AD68" s="56"/>
    </row>
    <row r="69" spans="1:30" ht="15" customHeight="1" x14ac:dyDescent="0.25">
      <c r="A69" s="43"/>
      <c r="B69" s="79" t="s">
        <v>591</v>
      </c>
      <c r="C69" s="80"/>
      <c r="D69" s="81">
        <f>D8</f>
        <v>285466</v>
      </c>
      <c r="E69" s="81">
        <f t="shared" ref="E69:AC69" si="297">E8</f>
        <v>18542</v>
      </c>
      <c r="F69" s="81">
        <f t="shared" si="297"/>
        <v>9832</v>
      </c>
      <c r="G69" s="81">
        <f t="shared" si="297"/>
        <v>3619</v>
      </c>
      <c r="H69" s="81">
        <f t="shared" si="297"/>
        <v>1229</v>
      </c>
      <c r="I69" s="81">
        <f t="shared" si="297"/>
        <v>1343</v>
      </c>
      <c r="J69" s="81">
        <f t="shared" si="297"/>
        <v>2316</v>
      </c>
      <c r="K69" s="81">
        <f t="shared" si="297"/>
        <v>203</v>
      </c>
      <c r="L69" s="81"/>
      <c r="M69" s="81"/>
      <c r="N69" s="81"/>
      <c r="O69" s="81">
        <f t="shared" si="297"/>
        <v>4304</v>
      </c>
      <c r="P69" s="82"/>
      <c r="Q69" s="81">
        <f t="shared" si="297"/>
        <v>2415</v>
      </c>
      <c r="R69" s="82"/>
      <c r="S69" s="81">
        <f t="shared" si="297"/>
        <v>2012</v>
      </c>
      <c r="T69" s="82"/>
      <c r="U69" s="81">
        <f t="shared" si="297"/>
        <v>4060</v>
      </c>
      <c r="V69" s="82"/>
      <c r="W69" s="81">
        <f t="shared" si="297"/>
        <v>541</v>
      </c>
      <c r="X69" s="82"/>
      <c r="Y69" s="81">
        <f t="shared" si="297"/>
        <v>2578</v>
      </c>
      <c r="Z69" s="82"/>
      <c r="AA69" s="81">
        <f t="shared" si="297"/>
        <v>1277</v>
      </c>
      <c r="AB69" s="82"/>
      <c r="AC69" s="81">
        <f t="shared" si="297"/>
        <v>510</v>
      </c>
      <c r="AD69" s="57"/>
    </row>
    <row r="70" spans="1:30" ht="15" customHeight="1" x14ac:dyDescent="0.25">
      <c r="A70" s="43"/>
      <c r="B70" s="79"/>
      <c r="C70" s="80"/>
      <c r="D70" s="81">
        <f>SUM(D10:D16)</f>
        <v>285466</v>
      </c>
      <c r="E70" s="81">
        <f t="shared" ref="E70:AC70" si="298">SUM(E10:E16)</f>
        <v>18542</v>
      </c>
      <c r="F70" s="81">
        <f t="shared" si="298"/>
        <v>9832</v>
      </c>
      <c r="G70" s="81">
        <f t="shared" si="298"/>
        <v>3619</v>
      </c>
      <c r="H70" s="81">
        <f t="shared" si="298"/>
        <v>1229</v>
      </c>
      <c r="I70" s="81">
        <f t="shared" si="298"/>
        <v>1343</v>
      </c>
      <c r="J70" s="81">
        <f t="shared" si="298"/>
        <v>2316</v>
      </c>
      <c r="K70" s="81">
        <f t="shared" si="298"/>
        <v>203</v>
      </c>
      <c r="L70" s="81"/>
      <c r="M70" s="81"/>
      <c r="N70" s="81"/>
      <c r="O70" s="81">
        <f t="shared" si="298"/>
        <v>4304</v>
      </c>
      <c r="P70" s="82"/>
      <c r="Q70" s="81">
        <f t="shared" si="298"/>
        <v>2415</v>
      </c>
      <c r="R70" s="82"/>
      <c r="S70" s="81">
        <f t="shared" si="298"/>
        <v>2012</v>
      </c>
      <c r="T70" s="82"/>
      <c r="U70" s="81">
        <f t="shared" si="298"/>
        <v>4060</v>
      </c>
      <c r="V70" s="82"/>
      <c r="W70" s="81">
        <f t="shared" si="298"/>
        <v>541</v>
      </c>
      <c r="X70" s="82"/>
      <c r="Y70" s="81">
        <f t="shared" si="298"/>
        <v>2578</v>
      </c>
      <c r="Z70" s="82"/>
      <c r="AA70" s="81">
        <f t="shared" si="298"/>
        <v>1277</v>
      </c>
      <c r="AB70" s="82"/>
      <c r="AC70" s="81">
        <f t="shared" si="298"/>
        <v>510</v>
      </c>
      <c r="AD70" s="57"/>
    </row>
    <row r="71" spans="1:30" ht="15" customHeight="1" x14ac:dyDescent="0.25">
      <c r="A71" s="13"/>
      <c r="B71" s="79"/>
      <c r="C71" s="80"/>
      <c r="D71" s="81">
        <f t="shared" ref="D71:K71" si="299">SUM(D18:D56)</f>
        <v>285466</v>
      </c>
      <c r="E71" s="81">
        <f t="shared" si="299"/>
        <v>18542</v>
      </c>
      <c r="F71" s="81">
        <f t="shared" si="299"/>
        <v>9832</v>
      </c>
      <c r="G71" s="81">
        <f t="shared" si="299"/>
        <v>3619</v>
      </c>
      <c r="H71" s="81">
        <f t="shared" si="299"/>
        <v>1229</v>
      </c>
      <c r="I71" s="81">
        <f t="shared" si="299"/>
        <v>1343</v>
      </c>
      <c r="J71" s="81">
        <f t="shared" si="299"/>
        <v>2316</v>
      </c>
      <c r="K71" s="81">
        <f t="shared" si="299"/>
        <v>203</v>
      </c>
      <c r="L71" s="81"/>
      <c r="M71" s="81"/>
      <c r="N71" s="81"/>
      <c r="O71" s="81">
        <f>SUM(O18:O56)</f>
        <v>4304</v>
      </c>
      <c r="P71" s="82"/>
      <c r="Q71" s="81">
        <f>SUM(Q18:Q56)</f>
        <v>2415</v>
      </c>
      <c r="R71" s="82"/>
      <c r="S71" s="81">
        <f>SUM(S18:S56)</f>
        <v>2012</v>
      </c>
      <c r="T71" s="82"/>
      <c r="U71" s="81">
        <f>SUM(U18:U56)</f>
        <v>4060</v>
      </c>
      <c r="V71" s="82"/>
      <c r="W71" s="81">
        <f>SUM(W18:W56)</f>
        <v>541</v>
      </c>
      <c r="X71" s="82"/>
      <c r="Y71" s="81">
        <f>SUM(Y18:Y56)</f>
        <v>2578</v>
      </c>
      <c r="Z71" s="82"/>
      <c r="AA71" s="81">
        <f>SUM(AA18:AA56)</f>
        <v>1277</v>
      </c>
      <c r="AB71" s="82"/>
      <c r="AC71" s="81">
        <f>SUM(AC18:AC56)</f>
        <v>510</v>
      </c>
      <c r="AD71" s="56"/>
    </row>
    <row r="72" spans="1:30" ht="15" customHeight="1" x14ac:dyDescent="0.25">
      <c r="A72" s="13"/>
      <c r="B72" s="79"/>
      <c r="C72" s="80"/>
      <c r="D72" s="83" t="str">
        <f>IF(D71=D70,IF(D70=D69,"OK","ERROR"))</f>
        <v>OK</v>
      </c>
      <c r="E72" s="83" t="str">
        <f t="shared" ref="E72:K72" si="300">IF(E71=E70,IF(E70=E69,"OK","ERROR"))</f>
        <v>OK</v>
      </c>
      <c r="F72" s="83" t="str">
        <f t="shared" si="300"/>
        <v>OK</v>
      </c>
      <c r="G72" s="83" t="str">
        <f t="shared" si="300"/>
        <v>OK</v>
      </c>
      <c r="H72" s="83" t="str">
        <f t="shared" si="300"/>
        <v>OK</v>
      </c>
      <c r="I72" s="83" t="str">
        <f t="shared" si="300"/>
        <v>OK</v>
      </c>
      <c r="J72" s="83" t="str">
        <f t="shared" si="300"/>
        <v>OK</v>
      </c>
      <c r="K72" s="83" t="str">
        <f t="shared" si="300"/>
        <v>OK</v>
      </c>
      <c r="L72" s="81"/>
      <c r="M72" s="81"/>
      <c r="N72" s="81"/>
      <c r="O72" s="83" t="str">
        <f t="shared" ref="O72:AC72" si="301">IF(O71=O70,IF(O70=O69,"OK","ERROR"))</f>
        <v>OK</v>
      </c>
      <c r="P72" s="82"/>
      <c r="Q72" s="83" t="str">
        <f t="shared" si="301"/>
        <v>OK</v>
      </c>
      <c r="R72" s="82"/>
      <c r="S72" s="83" t="str">
        <f t="shared" si="301"/>
        <v>OK</v>
      </c>
      <c r="T72" s="82"/>
      <c r="U72" s="83" t="str">
        <f t="shared" si="301"/>
        <v>OK</v>
      </c>
      <c r="V72" s="82"/>
      <c r="W72" s="83" t="str">
        <f t="shared" si="301"/>
        <v>OK</v>
      </c>
      <c r="X72" s="82"/>
      <c r="Y72" s="83" t="str">
        <f t="shared" si="301"/>
        <v>OK</v>
      </c>
      <c r="Z72" s="82"/>
      <c r="AA72" s="83" t="str">
        <f t="shared" si="301"/>
        <v>OK</v>
      </c>
      <c r="AB72" s="82"/>
      <c r="AC72" s="83" t="str">
        <f t="shared" si="301"/>
        <v>OK</v>
      </c>
      <c r="AD72" s="56"/>
    </row>
    <row r="73" spans="1:30" ht="15" customHeight="1" x14ac:dyDescent="0.25">
      <c r="A73" s="13"/>
      <c r="C73" s="13"/>
    </row>
    <row r="74" spans="1:30" ht="15" customHeight="1" x14ac:dyDescent="0.25">
      <c r="A74" s="13"/>
      <c r="C74" s="13"/>
    </row>
    <row r="75" spans="1:30" x14ac:dyDescent="0.25">
      <c r="A75" s="4"/>
      <c r="C75" s="13"/>
    </row>
    <row r="76" spans="1:30" x14ac:dyDescent="0.25">
      <c r="A76" s="4"/>
      <c r="C76" s="13"/>
    </row>
    <row r="77" spans="1:30" x14ac:dyDescent="0.25">
      <c r="A77" s="4"/>
      <c r="C77" s="13"/>
    </row>
    <row r="78" spans="1:30" x14ac:dyDescent="0.25">
      <c r="A78" s="4"/>
      <c r="C78" s="13"/>
    </row>
    <row r="79" spans="1:30" x14ac:dyDescent="0.25">
      <c r="A79" s="4"/>
      <c r="C79" s="13"/>
    </row>
    <row r="80" spans="1:30" x14ac:dyDescent="0.25">
      <c r="A80" s="4"/>
      <c r="C80" s="13"/>
    </row>
    <row r="81" spans="1:3" x14ac:dyDescent="0.25">
      <c r="A81" s="4"/>
      <c r="C81" s="13"/>
    </row>
    <row r="82" spans="1:3" x14ac:dyDescent="0.25">
      <c r="A82" s="4"/>
      <c r="C82" s="13"/>
    </row>
    <row r="83" spans="1:3" x14ac:dyDescent="0.25">
      <c r="A83" s="4"/>
      <c r="C83" s="13"/>
    </row>
    <row r="84" spans="1:3" x14ac:dyDescent="0.25">
      <c r="A84" s="4"/>
      <c r="C84" s="13"/>
    </row>
    <row r="85" spans="1:3" x14ac:dyDescent="0.25">
      <c r="A85" s="4"/>
      <c r="C85" s="13"/>
    </row>
    <row r="86" spans="1:3" x14ac:dyDescent="0.25">
      <c r="A86" s="4"/>
    </row>
    <row r="87" spans="1:3" x14ac:dyDescent="0.25">
      <c r="A87" s="4"/>
    </row>
    <row r="88" spans="1:3" x14ac:dyDescent="0.25">
      <c r="A88" s="4"/>
    </row>
    <row r="89" spans="1:3" x14ac:dyDescent="0.25">
      <c r="A89" s="4"/>
    </row>
  </sheetData>
  <mergeCells count="9">
    <mergeCell ref="A63:B63"/>
    <mergeCell ref="A64:B64"/>
    <mergeCell ref="A65:B65"/>
    <mergeCell ref="F4:M4"/>
    <mergeCell ref="O4:AD4"/>
    <mergeCell ref="Q5:R5"/>
    <mergeCell ref="A60:B60"/>
    <mergeCell ref="A61:B61"/>
    <mergeCell ref="A62:B62"/>
  </mergeCells>
  <phoneticPr fontId="32" type="noConversion"/>
  <conditionalFormatting sqref="A1">
    <cfRule type="cellIs" dxfId="8" priority="7" operator="notEqual">
      <formula>0</formula>
    </cfRule>
  </conditionalFormatting>
  <conditionalFormatting sqref="D4:F4 O4">
    <cfRule type="cellIs" dxfId="7" priority="5" operator="equal">
      <formula>"Error"</formula>
    </cfRule>
  </conditionalFormatting>
  <conditionalFormatting sqref="D3:AD3">
    <cfRule type="cellIs" dxfId="6" priority="1" operator="equal">
      <formula>"Error"</formula>
    </cfRule>
  </conditionalFormatting>
  <pageMargins left="0.7" right="0.7" top="0.75" bottom="0.75" header="0.3" footer="0.3"/>
  <ignoredErrors>
    <ignoredError sqref="L54:L56 L8:L17 P54:AD56 P8:AD17 L18:L27 P29:AD50 L29:L50 P52:AD52 L52 P18:AD27"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Refs!$K$2:$K$5</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21"/>
  <sheetViews>
    <sheetView showGridLines="0" workbookViewId="0">
      <pane xSplit="3" ySplit="7" topLeftCell="D8" activePane="bottomRight" state="frozen"/>
      <selection activeCell="B4" sqref="B4"/>
      <selection pane="topRight" activeCell="B4" sqref="B4"/>
      <selection pane="bottomLeft" activeCell="B4" sqref="B4"/>
      <selection pane="bottomRight" activeCell="B4" sqref="B4"/>
    </sheetView>
  </sheetViews>
  <sheetFormatPr defaultColWidth="8.6640625" defaultRowHeight="13.2" x14ac:dyDescent="0.25"/>
  <cols>
    <col min="1" max="1" width="9.5546875" style="2" customWidth="1"/>
    <col min="2" max="2" width="33" style="2" customWidth="1"/>
    <col min="3" max="3" width="9.109375" style="2" customWidth="1"/>
    <col min="4" max="4" width="12" style="2" bestFit="1" customWidth="1"/>
    <col min="5" max="13" width="12" style="2" customWidth="1"/>
    <col min="14" max="14" width="5.88671875" style="2" customWidth="1"/>
    <col min="15" max="30" width="12" style="2" customWidth="1"/>
    <col min="31" max="33" width="4.5546875" style="2" bestFit="1" customWidth="1"/>
    <col min="34" max="36" width="4.5546875" style="2" customWidth="1"/>
    <col min="37" max="37" width="6.5546875" style="2" bestFit="1" customWidth="1"/>
    <col min="38" max="40" width="8.6640625" style="2" customWidth="1"/>
    <col min="41" max="16384" width="8.6640625" style="2"/>
  </cols>
  <sheetData>
    <row r="1" spans="1:37" x14ac:dyDescent="0.25">
      <c r="A1" s="49">
        <f ca="1">TODAY()</f>
        <v>45261</v>
      </c>
      <c r="B1" s="10"/>
      <c r="E1" s="18"/>
    </row>
    <row r="2" spans="1:37" x14ac:dyDescent="0.25">
      <c r="A2" s="11" t="s">
        <v>499</v>
      </c>
    </row>
    <row r="3" spans="1:37" s="13" customFormat="1" ht="13.8" thickBot="1" x14ac:dyDescent="0.3">
      <c r="A3" s="19"/>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13.8" thickBot="1" x14ac:dyDescent="0.3">
      <c r="A4" s="2" t="s">
        <v>218</v>
      </c>
      <c r="B4" s="25" t="s">
        <v>214</v>
      </c>
      <c r="D4" s="33"/>
      <c r="E4" s="33"/>
      <c r="F4" s="107" t="s">
        <v>556</v>
      </c>
      <c r="G4" s="107"/>
      <c r="H4" s="107"/>
      <c r="I4" s="107"/>
      <c r="J4" s="107"/>
      <c r="K4" s="107"/>
      <c r="L4" s="107"/>
      <c r="M4" s="107"/>
      <c r="N4" s="50"/>
      <c r="O4" s="107" t="s">
        <v>596</v>
      </c>
      <c r="P4" s="107"/>
      <c r="Q4" s="107"/>
      <c r="R4" s="107"/>
      <c r="S4" s="107"/>
      <c r="T4" s="107"/>
      <c r="U4" s="107"/>
      <c r="V4" s="107"/>
      <c r="W4" s="107"/>
      <c r="X4" s="107"/>
      <c r="Y4" s="107"/>
      <c r="Z4" s="107"/>
      <c r="AA4" s="107"/>
      <c r="AB4" s="107"/>
      <c r="AC4" s="107"/>
      <c r="AD4" s="107"/>
    </row>
    <row r="5" spans="1:37" ht="22.2" customHeight="1" x14ac:dyDescent="0.25">
      <c r="A5" s="24" t="str">
        <f>INDEX(Refs!$A$2:$A$77,MATCH('Data by Geography'!$B$4,Refs!$C$2:$C$77,0))</f>
        <v>*</v>
      </c>
      <c r="B5" s="13" t="str">
        <f>VLOOKUP($A$5,Refs!$A$2:$D$77,4,FALSE)</f>
        <v>National</v>
      </c>
      <c r="C5" s="41"/>
      <c r="D5" s="40">
        <v>1</v>
      </c>
      <c r="E5" s="40">
        <v>2</v>
      </c>
      <c r="F5" s="40" t="s">
        <v>504</v>
      </c>
      <c r="G5" s="40" t="s">
        <v>505</v>
      </c>
      <c r="H5" s="40" t="s">
        <v>506</v>
      </c>
      <c r="I5" s="40" t="s">
        <v>507</v>
      </c>
      <c r="J5" s="40" t="s">
        <v>508</v>
      </c>
      <c r="K5" s="40" t="s">
        <v>509</v>
      </c>
      <c r="L5" s="40"/>
      <c r="M5" s="40"/>
      <c r="N5" s="40"/>
      <c r="O5" s="65" t="s">
        <v>510</v>
      </c>
      <c r="P5" s="65"/>
      <c r="Q5" s="65" t="s">
        <v>511</v>
      </c>
      <c r="R5" s="65"/>
      <c r="S5" s="65" t="s">
        <v>512</v>
      </c>
      <c r="T5" s="65"/>
      <c r="U5" s="65" t="s">
        <v>513</v>
      </c>
      <c r="V5" s="65"/>
      <c r="W5" s="65" t="s">
        <v>514</v>
      </c>
      <c r="X5" s="65"/>
      <c r="Y5" s="65" t="s">
        <v>515</v>
      </c>
      <c r="Z5" s="65"/>
      <c r="AA5" s="65" t="s">
        <v>516</v>
      </c>
      <c r="AB5" s="65"/>
      <c r="AC5" s="65" t="s">
        <v>517</v>
      </c>
      <c r="AD5" s="65"/>
    </row>
    <row r="6" spans="1:37" ht="13.8" x14ac:dyDescent="0.25">
      <c r="A6" s="24"/>
      <c r="B6" s="13"/>
      <c r="D6" s="20"/>
      <c r="E6" s="20"/>
      <c r="F6" s="20"/>
      <c r="G6" s="20"/>
      <c r="H6" s="20"/>
      <c r="I6" s="20"/>
      <c r="J6" s="20"/>
      <c r="K6" s="26"/>
      <c r="L6" s="40"/>
      <c r="M6" s="40"/>
      <c r="N6" s="26"/>
      <c r="O6" s="26"/>
      <c r="P6" s="26"/>
      <c r="Q6" s="26"/>
      <c r="R6" s="26"/>
      <c r="S6" s="26"/>
      <c r="T6" s="26"/>
      <c r="U6" s="26"/>
      <c r="V6" s="26"/>
      <c r="W6" s="20"/>
      <c r="X6" s="20"/>
      <c r="Y6" s="20"/>
      <c r="Z6" s="20"/>
      <c r="AA6" s="20"/>
      <c r="AB6" s="20"/>
      <c r="AC6" s="20"/>
      <c r="AD6" s="20"/>
    </row>
    <row r="7" spans="1:37" s="15" customFormat="1" ht="87.6" customHeight="1" x14ac:dyDescent="0.25">
      <c r="B7" s="16"/>
      <c r="C7" s="16"/>
      <c r="D7" s="32" t="s">
        <v>460</v>
      </c>
      <c r="E7" s="32" t="s">
        <v>461</v>
      </c>
      <c r="F7" s="32" t="s">
        <v>479</v>
      </c>
      <c r="G7" s="32" t="s">
        <v>463</v>
      </c>
      <c r="H7" s="32" t="s">
        <v>464</v>
      </c>
      <c r="I7" s="32" t="s">
        <v>465</v>
      </c>
      <c r="J7" s="32" t="s">
        <v>466</v>
      </c>
      <c r="K7" s="32" t="s">
        <v>467</v>
      </c>
      <c r="L7" s="58" t="s">
        <v>553</v>
      </c>
      <c r="M7" s="58" t="s">
        <v>554</v>
      </c>
      <c r="N7" s="53"/>
      <c r="O7" s="32" t="s">
        <v>557</v>
      </c>
      <c r="P7" s="53" t="s">
        <v>558</v>
      </c>
      <c r="Q7" s="32" t="s">
        <v>469</v>
      </c>
      <c r="R7" s="53" t="s">
        <v>558</v>
      </c>
      <c r="S7" s="32" t="s">
        <v>470</v>
      </c>
      <c r="T7" s="53" t="s">
        <v>558</v>
      </c>
      <c r="U7" s="32" t="s">
        <v>471</v>
      </c>
      <c r="V7" s="53" t="s">
        <v>558</v>
      </c>
      <c r="W7" s="32" t="s">
        <v>472</v>
      </c>
      <c r="X7" s="53" t="s">
        <v>558</v>
      </c>
      <c r="Y7" s="32" t="s">
        <v>473</v>
      </c>
      <c r="Z7" s="53" t="s">
        <v>558</v>
      </c>
      <c r="AA7" s="32" t="s">
        <v>474</v>
      </c>
      <c r="AB7" s="53" t="s">
        <v>558</v>
      </c>
      <c r="AC7" s="53" t="s">
        <v>475</v>
      </c>
      <c r="AD7" s="53" t="s">
        <v>558</v>
      </c>
    </row>
    <row r="8" spans="1:37" ht="7.2" customHeight="1" x14ac:dyDescent="0.25">
      <c r="A8" s="13"/>
      <c r="S8" s="18"/>
      <c r="T8" s="18"/>
      <c r="U8" s="18"/>
      <c r="V8" s="18"/>
      <c r="W8" s="18"/>
      <c r="X8" s="18"/>
      <c r="Y8" s="18"/>
      <c r="Z8" s="18"/>
      <c r="AA8" s="18"/>
      <c r="AB8" s="18"/>
      <c r="AC8" s="18"/>
      <c r="AD8" s="18"/>
    </row>
    <row r="9" spans="1:37" x14ac:dyDescent="0.25">
      <c r="A9" s="42" t="s">
        <v>501</v>
      </c>
      <c r="B9" s="48" t="str">
        <f>VLOOKUP($A9,Refs!$J$2:$K$5,2,FALSE)</f>
        <v>Apr 2022 to Sep 2022</v>
      </c>
      <c r="D9" s="18">
        <f>IF($B$5="Region",SUMIFS(Raw!$K:$K,Raw!$C:$C,'Data by Geography'!$A9,Raw!$J:$J,'Data by Geography'!D$5,Raw!$D:$D,'Data by Geography'!$A$5),
IF($B$5="Provider",SUMIFS(Raw!$K:$K,Raw!$C:$C,'Data by Geography'!$A9,Raw!$J:$J,'Data by Geography'!D$5,Raw!$F:$F,'Data by Geography'!$A$5),
SUMIFS(Raw!$K:$K,Raw!$C:$C, 'Data by Geography'!$A9,Raw!$J:$J,'Data by Geography'!D$5,Raw!$H:$H,'Data by Geography'!$A$5)))</f>
        <v>333842</v>
      </c>
      <c r="E9" s="18">
        <f>IF($B$5="Region",SUMIFS(Raw!$K:$K,Raw!$C:$C,'Data by Geography'!$A9,Raw!$J:$J,'Data by Geography'!E$5,Raw!$D:$D,'Data by Geography'!$A$5),
IF($B$5="Provider",SUMIFS(Raw!$K:$K,Raw!$C:$C,'Data by Geography'!$A9,Raw!$J:$J,'Data by Geography'!E$5,Raw!$F:$F,'Data by Geography'!$A$5),
SUMIFS(Raw!$K:$K,Raw!$C:$C, 'Data by Geography'!$A9,Raw!$J:$J,'Data by Geography'!E$5,Raw!$H:$H,'Data by Geography'!$A$5)))</f>
        <v>23956</v>
      </c>
      <c r="F9" s="18">
        <f>IF($B$5="Region",SUMIFS(Raw!$K:$K,Raw!$C:$C,'Data by Geography'!$A9,Raw!$J:$J,'Data by Geography'!F$5,Raw!$D:$D,'Data by Geography'!$A$5),
IF($B$5="Provider",SUMIFS(Raw!$K:$K,Raw!$C:$C,'Data by Geography'!$A9,Raw!$J:$J,'Data by Geography'!F$5,Raw!$F:$F,'Data by Geography'!$A$5),
SUMIFS(Raw!$K:$K,Raw!$C:$C, 'Data by Geography'!$A9,Raw!$J:$J,'Data by Geography'!F$5,Raw!$H:$H,'Data by Geography'!$A$5)))</f>
        <v>13637</v>
      </c>
      <c r="G9" s="18">
        <f>IF($B$5="Region",SUMIFS(Raw!$K:$K,Raw!$C:$C,'Data by Geography'!$A9,Raw!$J:$J,'Data by Geography'!G$5,Raw!$D:$D,'Data by Geography'!$A$5),
IF($B$5="Provider",SUMIFS(Raw!$K:$K,Raw!$C:$C,'Data by Geography'!$A9,Raw!$J:$J,'Data by Geography'!G$5,Raw!$F:$F,'Data by Geography'!$A$5),
SUMIFS(Raw!$K:$K,Raw!$C:$C, 'Data by Geography'!$A9,Raw!$J:$J,'Data by Geography'!G$5,Raw!$H:$H,'Data by Geography'!$A$5)))</f>
        <v>4391</v>
      </c>
      <c r="H9" s="18">
        <f>IF($B$5="Region",SUMIFS(Raw!$K:$K,Raw!$C:$C,'Data by Geography'!$A9,Raw!$J:$J,'Data by Geography'!H$5,Raw!$D:$D,'Data by Geography'!$A$5),
IF($B$5="Provider",SUMIFS(Raw!$K:$K,Raw!$C:$C,'Data by Geography'!$A9,Raw!$J:$J,'Data by Geography'!H$5,Raw!$F:$F,'Data by Geography'!$A$5),
SUMIFS(Raw!$K:$K,Raw!$C:$C, 'Data by Geography'!$A9,Raw!$J:$J,'Data by Geography'!H$5,Raw!$H:$H,'Data by Geography'!$A$5)))</f>
        <v>1694</v>
      </c>
      <c r="I9" s="18">
        <f>IF($B$5="Region",SUMIFS(Raw!$K:$K,Raw!$C:$C,'Data by Geography'!$A9,Raw!$J:$J,'Data by Geography'!I$5,Raw!$D:$D,'Data by Geography'!$A$5),
IF($B$5="Provider",SUMIFS(Raw!$K:$K,Raw!$C:$C,'Data by Geography'!$A9,Raw!$J:$J,'Data by Geography'!I$5,Raw!$F:$F,'Data by Geography'!$A$5),
SUMIFS(Raw!$K:$K,Raw!$C:$C, 'Data by Geography'!$A9,Raw!$J:$J,'Data by Geography'!I$5,Raw!$H:$H,'Data by Geography'!$A$5)))</f>
        <v>1573</v>
      </c>
      <c r="J9" s="18">
        <f>IF($B$5="Region",SUMIFS(Raw!$K:$K,Raw!$C:$C,'Data by Geography'!$A9,Raw!$J:$J,'Data by Geography'!J$5,Raw!$D:$D,'Data by Geography'!$A$5),
IF($B$5="Provider",SUMIFS(Raw!$K:$K,Raw!$C:$C,'Data by Geography'!$A9,Raw!$J:$J,'Data by Geography'!J$5,Raw!$F:$F,'Data by Geography'!$A$5),
SUMIFS(Raw!$K:$K,Raw!$C:$C, 'Data by Geography'!$A9,Raw!$J:$J,'Data by Geography'!J$5,Raw!$H:$H,'Data by Geography'!$A$5)))</f>
        <v>2326</v>
      </c>
      <c r="K9" s="18">
        <f>IF($B$5="Region",SUMIFS(Raw!$K:$K,Raw!$C:$C,'Data by Geography'!$A9,Raw!$J:$J,'Data by Geography'!K$5,Raw!$D:$D,'Data by Geography'!$A$5),
IF($B$5="Provider",SUMIFS(Raw!$K:$K,Raw!$C:$C,'Data by Geography'!$A9,Raw!$J:$J,'Data by Geography'!K$5,Raw!$F:$F,'Data by Geography'!$A$5),
SUMIFS(Raw!$K:$K,Raw!$C:$C, 'Data by Geography'!$A9,Raw!$J:$J,'Data by Geography'!K$5,Raw!$H:$H,'Data by Geography'!$A$5)))</f>
        <v>335</v>
      </c>
      <c r="L9" s="51">
        <f>IF(E9&gt;0,SUM((F9+G9)/SUM(F9:J9)),"")</f>
        <v>0.76321916938317602</v>
      </c>
      <c r="M9" s="51">
        <f>IF(E9&gt;0,SUM((I9+J9)/SUM(F9:J9)),"")</f>
        <v>0.16506498454764829</v>
      </c>
      <c r="N9" s="18"/>
      <c r="O9" s="18">
        <f>IF($B$5="Region",SUMIFS(Raw!$K:$K,Raw!$C:$C,'Data by Geography'!$A9,Raw!$J:$J,'Data by Geography'!O$5,Raw!$D:$D,'Data by Geography'!$A$5),
IF($B$5="Provider",SUMIFS(Raw!$K:$K,Raw!$C:$C,'Data by Geography'!$A9,Raw!$J:$J,'Data by Geography'!O$5,Raw!$F:$F,'Data by Geography'!$A$5),
SUMIFS(Raw!$K:$K,Raw!$C:$C, 'Data by Geography'!$A9,Raw!$J:$J,'Data by Geography'!O$5,Raw!$H:$H,'Data by Geography'!$A$5)))</f>
        <v>5316</v>
      </c>
      <c r="P9" s="51">
        <f>IF(O$9&gt;0,(O9/$AK9),"")</f>
        <v>0.22278099069650489</v>
      </c>
      <c r="Q9" s="18">
        <f>IF($B$5="Region",SUMIFS(Raw!$K:$K,Raw!$C:$C,'Data by Geography'!$A9,Raw!$J:$J,'Data by Geography'!Q$5,Raw!$D:$D,'Data by Geography'!$A$5),
IF($B$5="Provider",SUMIFS(Raw!$K:$K,Raw!$C:$C,'Data by Geography'!$A9,Raw!$J:$J,'Data by Geography'!Q$5,Raw!$F:$F,'Data by Geography'!$A$5),
SUMIFS(Raw!$K:$K,Raw!$C:$C, 'Data by Geography'!$A9,Raw!$J:$J,'Data by Geography'!Q$5,Raw!$H:$H,'Data by Geography'!$A$5)))</f>
        <v>3099</v>
      </c>
      <c r="R9" s="51">
        <f>IF(Q$9&gt;0,(Q9/$AK9),"")</f>
        <v>0.12987176263515213</v>
      </c>
      <c r="S9" s="18">
        <f>IF($B$5="Region",SUMIFS(Raw!$K:$K,Raw!$C:$C,'Data by Geography'!$A9,Raw!$J:$J,'Data by Geography'!S$5,Raw!$D:$D,'Data by Geography'!$A$5),
IF($B$5="Provider",SUMIFS(Raw!$K:$K,Raw!$C:$C,'Data by Geography'!$A9,Raw!$J:$J,'Data by Geography'!S$5,Raw!$F:$F,'Data by Geography'!$A$5),
SUMIFS(Raw!$K:$K,Raw!$C:$C, 'Data by Geography'!$A9,Raw!$J:$J,'Data by Geography'!S$5,Raw!$H:$H,'Data by Geography'!$A$5)))</f>
        <v>2940</v>
      </c>
      <c r="T9" s="51">
        <f>IF(S$9&gt;0,(S9/$AK9),"")</f>
        <v>0.12320844857933115</v>
      </c>
      <c r="U9" s="18">
        <f>IF($B$5="Region",SUMIFS(Raw!$K:$K,Raw!$C:$C,'Data by Geography'!$A9,Raw!$J:$J,'Data by Geography'!U$5,Raw!$D:$D,'Data by Geography'!$A$5),
IF($B$5="Provider",SUMIFS(Raw!$K:$K,Raw!$C:$C,'Data by Geography'!$A9,Raw!$J:$J,'Data by Geography'!U$5,Raw!$F:$F,'Data by Geography'!$A$5),
SUMIFS(Raw!$K:$K,Raw!$C:$C, 'Data by Geography'!$A9,Raw!$J:$J,'Data by Geography'!U$5,Raw!$H:$H,'Data by Geography'!$A$5)))</f>
        <v>5235</v>
      </c>
      <c r="V9" s="51">
        <f>IF(U$9&gt;0,(U9/$AK9),"")</f>
        <v>0.2193864722152376</v>
      </c>
      <c r="W9" s="18">
        <f>IF($B$5="Region",SUMIFS(Raw!$K:$K,Raw!$C:$C,'Data by Geography'!$A9,Raw!$J:$J,'Data by Geography'!W$5,Raw!$D:$D,'Data by Geography'!$A$5),
IF($B$5="Provider",SUMIFS(Raw!$K:$K,Raw!$C:$C,'Data by Geography'!$A9,Raw!$J:$J,'Data by Geography'!W$5,Raw!$F:$F,'Data by Geography'!$A$5),
SUMIFS(Raw!$K:$K,Raw!$C:$C, 'Data by Geography'!$A9,Raw!$J:$J,'Data by Geography'!W$5,Raw!$H:$H,'Data by Geography'!$A$5)))</f>
        <v>846</v>
      </c>
      <c r="X9" s="51">
        <f>IF(W$9&gt;0,(W9/$AK9),"")</f>
        <v>3.5453859693236105E-2</v>
      </c>
      <c r="Y9" s="18">
        <f>IF($B$5="Region",SUMIFS(Raw!$K:$K,Raw!$C:$C,'Data by Geography'!$A9,Raw!$J:$J,'Data by Geography'!Y$5,Raw!$D:$D,'Data by Geography'!$A$5),
IF($B$5="Provider",SUMIFS(Raw!$K:$K,Raw!$C:$C,'Data by Geography'!$A9,Raw!$J:$J,'Data by Geography'!Y$5,Raw!$F:$F,'Data by Geography'!$A$5),
SUMIFS(Raw!$K:$K,Raw!$C:$C, 'Data by Geography'!$A9,Raw!$J:$J,'Data by Geography'!Y$5,Raw!$H:$H,'Data by Geography'!$A$5)))</f>
        <v>1260</v>
      </c>
      <c r="Z9" s="51">
        <f>IF(Y$9&gt;0,(Y9/$AK9),"")</f>
        <v>5.2803620819713348E-2</v>
      </c>
      <c r="AA9" s="18">
        <f>IF($B$5="Region",SUMIFS(Raw!$K:$K,Raw!$C:$C,'Data by Geography'!$A9,Raw!$J:$J,'Data by Geography'!AA$5,Raw!$D:$D,'Data by Geography'!$A$5),
IF($B$5="Provider",SUMIFS(Raw!$K:$K,Raw!$C:$C,'Data by Geography'!$A9,Raw!$J:$J,'Data by Geography'!AA$5,Raw!$F:$F,'Data by Geography'!$A$5),
SUMIFS(Raw!$K:$K,Raw!$C:$C, 'Data by Geography'!$A9,Raw!$J:$J,'Data by Geography'!AA$5,Raw!$H:$H,'Data by Geography'!$A$5)))</f>
        <v>2948</v>
      </c>
      <c r="AB9" s="51">
        <f>IF(AA$9&gt;0,(AA9/$AK9),"")</f>
        <v>0.12354370966390077</v>
      </c>
      <c r="AC9" s="18">
        <f>IF($B$5="Region",SUMIFS(Raw!$K:$K,Raw!$C:$C,'Data by Geography'!$A9,Raw!$J:$J,'Data by Geography'!AC$5,Raw!$D:$D,'Data by Geography'!$A$5),
IF($B$5="Provider",SUMIFS(Raw!$K:$K,Raw!$C:$C,'Data by Geography'!$A9,Raw!$J:$J,'Data by Geography'!AC$5,Raw!$F:$F,'Data by Geography'!$A$5),
SUMIFS(Raw!$K:$K,Raw!$C:$C, 'Data by Geography'!$A9,Raw!$J:$J,'Data by Geography'!AC$5,Raw!$H:$H,'Data by Geography'!$A$5)))</f>
        <v>2218</v>
      </c>
      <c r="AD9" s="51">
        <f>IF(AC$9&gt;0,(AC9/$AK9),"")</f>
        <v>9.2951135696923981E-2</v>
      </c>
      <c r="AK9" s="52">
        <f>SUM(AC9,AA9,Y9,W9,U9,S9,Q9,O9)</f>
        <v>23862</v>
      </c>
    </row>
    <row r="10" spans="1:37" x14ac:dyDescent="0.25">
      <c r="A10" s="42" t="str">
        <f ca="1">IF($A$1&gt;Refs!L3,"NHS111PS-202223-H2","")</f>
        <v>NHS111PS-202223-H2</v>
      </c>
      <c r="B10" s="48" t="str">
        <f ca="1">IF($A$1&gt;Refs!L3,VLOOKUP($A10,Refs!$J$2:$K$5,2,FALSE),"")</f>
        <v>Oct 2022 to Mar 2023</v>
      </c>
      <c r="D10" s="18">
        <f ca="1">IF($B$5="Region",SUMIFS(Raw!$K:$K,Raw!$C:$C,'Data by Geography'!$A10,Raw!$J:$J,'Data by Geography'!D$5,Raw!$D:$D,'Data by Geography'!$A$5),
IF($B$5="Provider",SUMIFS(Raw!$K:$K,Raw!$C:$C,'Data by Geography'!$A10,Raw!$J:$J,'Data by Geography'!D$5,Raw!$F:$F,'Data by Geography'!$A$5),
SUMIFS(Raw!$K:$K,Raw!$C:$C, 'Data by Geography'!$A10,Raw!$J:$J,'Data by Geography'!D$5,Raw!$H:$H,'Data by Geography'!$A$5)))</f>
        <v>285466</v>
      </c>
      <c r="E10" s="18">
        <f ca="1">IF($B$5="Region",SUMIFS(Raw!$K:$K,Raw!$C:$C,'Data by Geography'!$A10,Raw!$J:$J,'Data by Geography'!E$5,Raw!$D:$D,'Data by Geography'!$A$5),
IF($B$5="Provider",SUMIFS(Raw!$K:$K,Raw!$C:$C,'Data by Geography'!$A10,Raw!$J:$J,'Data by Geography'!E$5,Raw!$F:$F,'Data by Geography'!$A$5),
SUMIFS(Raw!$K:$K,Raw!$C:$C, 'Data by Geography'!$A10,Raw!$J:$J,'Data by Geography'!E$5,Raw!$H:$H,'Data by Geography'!$A$5)))</f>
        <v>18542</v>
      </c>
      <c r="F10" s="18">
        <f ca="1">IF($B$5="Region",SUMIFS(Raw!$K:$K,Raw!$C:$C,'Data by Geography'!$A10,Raw!$J:$J,'Data by Geography'!F$5,Raw!$D:$D,'Data by Geography'!$A$5),
IF($B$5="Provider",SUMIFS(Raw!$K:$K,Raw!$C:$C,'Data by Geography'!$A10,Raw!$J:$J,'Data by Geography'!F$5,Raw!$F:$F,'Data by Geography'!$A$5),
SUMIFS(Raw!$K:$K,Raw!$C:$C, 'Data by Geography'!$A10,Raw!$J:$J,'Data by Geography'!F$5,Raw!$H:$H,'Data by Geography'!$A$5)))</f>
        <v>9832</v>
      </c>
      <c r="G10" s="18">
        <f ca="1">IF($B$5="Region",SUMIFS(Raw!$K:$K,Raw!$C:$C,'Data by Geography'!$A10,Raw!$J:$J,'Data by Geography'!G$5,Raw!$D:$D,'Data by Geography'!$A$5),
IF($B$5="Provider",SUMIFS(Raw!$K:$K,Raw!$C:$C,'Data by Geography'!$A10,Raw!$J:$J,'Data by Geography'!G$5,Raw!$F:$F,'Data by Geography'!$A$5),
SUMIFS(Raw!$K:$K,Raw!$C:$C, 'Data by Geography'!$A10,Raw!$J:$J,'Data by Geography'!G$5,Raw!$H:$H,'Data by Geography'!$A$5)))</f>
        <v>3619</v>
      </c>
      <c r="H10" s="18">
        <f ca="1">IF($B$5="Region",SUMIFS(Raw!$K:$K,Raw!$C:$C,'Data by Geography'!$A10,Raw!$J:$J,'Data by Geography'!H$5,Raw!$D:$D,'Data by Geography'!$A$5),
IF($B$5="Provider",SUMIFS(Raw!$K:$K,Raw!$C:$C,'Data by Geography'!$A10,Raw!$J:$J,'Data by Geography'!H$5,Raw!$F:$F,'Data by Geography'!$A$5),
SUMIFS(Raw!$K:$K,Raw!$C:$C, 'Data by Geography'!$A10,Raw!$J:$J,'Data by Geography'!H$5,Raw!$H:$H,'Data by Geography'!$A$5)))</f>
        <v>1229</v>
      </c>
      <c r="I10" s="18">
        <f ca="1">IF($B$5="Region",SUMIFS(Raw!$K:$K,Raw!$C:$C,'Data by Geography'!$A10,Raw!$J:$J,'Data by Geography'!I$5,Raw!$D:$D,'Data by Geography'!$A$5),
IF($B$5="Provider",SUMIFS(Raw!$K:$K,Raw!$C:$C,'Data by Geography'!$A10,Raw!$J:$J,'Data by Geography'!I$5,Raw!$F:$F,'Data by Geography'!$A$5),
SUMIFS(Raw!$K:$K,Raw!$C:$C, 'Data by Geography'!$A10,Raw!$J:$J,'Data by Geography'!I$5,Raw!$H:$H,'Data by Geography'!$A$5)))</f>
        <v>1343</v>
      </c>
      <c r="J10" s="18">
        <f ca="1">IF($B$5="Region",SUMIFS(Raw!$K:$K,Raw!$C:$C,'Data by Geography'!$A10,Raw!$J:$J,'Data by Geography'!J$5,Raw!$D:$D,'Data by Geography'!$A$5),
IF($B$5="Provider",SUMIFS(Raw!$K:$K,Raw!$C:$C,'Data by Geography'!$A10,Raw!$J:$J,'Data by Geography'!J$5,Raw!$F:$F,'Data by Geography'!$A$5),
SUMIFS(Raw!$K:$K,Raw!$C:$C, 'Data by Geography'!$A10,Raw!$J:$J,'Data by Geography'!J$5,Raw!$H:$H,'Data by Geography'!$A$5)))</f>
        <v>2316</v>
      </c>
      <c r="K10" s="18">
        <f ca="1">IF($B$5="Region",SUMIFS(Raw!$K:$K,Raw!$C:$C,'Data by Geography'!$A10,Raw!$J:$J,'Data by Geography'!K$5,Raw!$D:$D,'Data by Geography'!$A$5),
IF($B$5="Provider",SUMIFS(Raw!$K:$K,Raw!$C:$C,'Data by Geography'!$A10,Raw!$J:$J,'Data by Geography'!K$5,Raw!$F:$F,'Data by Geography'!$A$5),
SUMIFS(Raw!$K:$K,Raw!$C:$C, 'Data by Geography'!$A10,Raw!$J:$J,'Data by Geography'!K$5,Raw!$H:$H,'Data by Geography'!$A$5)))</f>
        <v>203</v>
      </c>
      <c r="L10" s="51">
        <f ca="1">IF(E10&gt;0,SUM((F10+G10)/SUM(F10:J10)),"")</f>
        <v>0.73346420197393536</v>
      </c>
      <c r="M10" s="51">
        <f ca="1">IF(E10&gt;0,SUM((I10+J10)/SUM(F10:J10)),"")</f>
        <v>0.19952014831779269</v>
      </c>
      <c r="N10" s="18"/>
      <c r="O10" s="18">
        <f ca="1">IF($B$5="Region",SUMIFS(Raw!$K:$K,Raw!$C:$C,'Data by Geography'!$A10,Raw!$J:$J,'Data by Geography'!O$5,Raw!$D:$D,'Data by Geography'!$A$5),
IF($B$5="Provider",SUMIFS(Raw!$K:$K,Raw!$C:$C,'Data by Geography'!$A10,Raw!$J:$J,'Data by Geography'!O$5,Raw!$F:$F,'Data by Geography'!$A$5),
SUMIFS(Raw!$K:$K,Raw!$C:$C, 'Data by Geography'!$A10,Raw!$J:$J,'Data by Geography'!O$5,Raw!$H:$H,'Data by Geography'!$A$5)))</f>
        <v>4304</v>
      </c>
      <c r="P10" s="51">
        <f ca="1">IF(O$9&gt;0,(O10/$AK10),"")</f>
        <v>0.24320506300502909</v>
      </c>
      <c r="Q10" s="18">
        <f ca="1">IF($B$5="Region",SUMIFS(Raw!$K:$K,Raw!$C:$C,'Data by Geography'!$A10,Raw!$J:$J,'Data by Geography'!Q$5,Raw!$D:$D,'Data by Geography'!$A$5),
IF($B$5="Provider",SUMIFS(Raw!$K:$K,Raw!$C:$C,'Data by Geography'!$A10,Raw!$J:$J,'Data by Geography'!Q$5,Raw!$F:$F,'Data by Geography'!$A$5),
SUMIFS(Raw!$K:$K,Raw!$C:$C, 'Data by Geography'!$A10,Raw!$J:$J,'Data by Geography'!Q$5,Raw!$H:$H,'Data by Geography'!$A$5)))</f>
        <v>2415</v>
      </c>
      <c r="R10" s="51">
        <f ca="1">IF(Q$9&gt;0,(Q10/$AK10),"")</f>
        <v>0.13646380742498729</v>
      </c>
      <c r="S10" s="18">
        <f ca="1">IF($B$5="Region",SUMIFS(Raw!$K:$K,Raw!$C:$C,'Data by Geography'!$A10,Raw!$J:$J,'Data by Geography'!S$5,Raw!$D:$D,'Data by Geography'!$A$5),
IF($B$5="Provider",SUMIFS(Raw!$K:$K,Raw!$C:$C,'Data by Geography'!$A10,Raw!$J:$J,'Data by Geography'!S$5,Raw!$F:$F,'Data by Geography'!$A$5),
SUMIFS(Raw!$K:$K,Raw!$C:$C, 'Data by Geography'!$A10,Raw!$J:$J,'Data by Geography'!S$5,Raw!$H:$H,'Data by Geography'!$A$5)))</f>
        <v>2012</v>
      </c>
      <c r="T10" s="51">
        <f ca="1">IF(S$9&gt;0,(S10/$AK10),"")</f>
        <v>0.11369158614454428</v>
      </c>
      <c r="U10" s="18">
        <f ca="1">IF($B$5="Region",SUMIFS(Raw!$K:$K,Raw!$C:$C,'Data by Geography'!$A10,Raw!$J:$J,'Data by Geography'!U$5,Raw!$D:$D,'Data by Geography'!$A$5),
IF($B$5="Provider",SUMIFS(Raw!$K:$K,Raw!$C:$C,'Data by Geography'!$A10,Raw!$J:$J,'Data by Geography'!U$5,Raw!$F:$F,'Data by Geography'!$A$5),
SUMIFS(Raw!$K:$K,Raw!$C:$C, 'Data by Geography'!$A10,Raw!$J:$J,'Data by Geography'!U$5,Raw!$H:$H,'Data by Geography'!$A$5)))</f>
        <v>4060</v>
      </c>
      <c r="V10" s="51">
        <f ca="1">IF(U$9&gt;0,(U10/$AK10),"")</f>
        <v>0.22941741538113805</v>
      </c>
      <c r="W10" s="18">
        <f ca="1">IF($B$5="Region",SUMIFS(Raw!$K:$K,Raw!$C:$C,'Data by Geography'!$A10,Raw!$J:$J,'Data by Geography'!W$5,Raw!$D:$D,'Data by Geography'!$A$5),
IF($B$5="Provider",SUMIFS(Raw!$K:$K,Raw!$C:$C,'Data by Geography'!$A10,Raw!$J:$J,'Data by Geography'!W$5,Raw!$F:$F,'Data by Geography'!$A$5),
SUMIFS(Raw!$K:$K,Raw!$C:$C, 'Data by Geography'!$A10,Raw!$J:$J,'Data by Geography'!W$5,Raw!$H:$H,'Data by Geography'!$A$5)))</f>
        <v>541</v>
      </c>
      <c r="X10" s="51">
        <f ca="1">IF(W$9&gt;0,(W10/$AK10),"")</f>
        <v>3.057015313329943E-2</v>
      </c>
      <c r="Y10" s="18">
        <f ca="1">IF($B$5="Region",SUMIFS(Raw!$K:$K,Raw!$C:$C,'Data by Geography'!$A10,Raw!$J:$J,'Data by Geography'!Y$5,Raw!$D:$D,'Data by Geography'!$A$5),
IF($B$5="Provider",SUMIFS(Raw!$K:$K,Raw!$C:$C,'Data by Geography'!$A10,Raw!$J:$J,'Data by Geography'!Y$5,Raw!$F:$F,'Data by Geography'!$A$5),
SUMIFS(Raw!$K:$K,Raw!$C:$C, 'Data by Geography'!$A10,Raw!$J:$J,'Data by Geography'!Y$5,Raw!$H:$H,'Data by Geography'!$A$5)))</f>
        <v>2578</v>
      </c>
      <c r="Z10" s="51">
        <f ca="1">IF(Y$9&gt;0,(Y10/$AK10),"")</f>
        <v>0.14567440809176696</v>
      </c>
      <c r="AA10" s="18">
        <f ca="1">IF($B$5="Region",SUMIFS(Raw!$K:$K,Raw!$C:$C,'Data by Geography'!$A10,Raw!$J:$J,'Data by Geography'!AA$5,Raw!$D:$D,'Data by Geography'!$A$5),
IF($B$5="Provider",SUMIFS(Raw!$K:$K,Raw!$C:$C,'Data by Geography'!$A10,Raw!$J:$J,'Data by Geography'!AA$5,Raw!$F:$F,'Data by Geography'!$A$5),
SUMIFS(Raw!$K:$K,Raw!$C:$C, 'Data by Geography'!$A10,Raw!$J:$J,'Data by Geography'!AA$5,Raw!$H:$H,'Data by Geography'!$A$5)))</f>
        <v>1277</v>
      </c>
      <c r="AB10" s="51">
        <f ca="1">IF(AA$9&gt;0,(AA10/$AK10),"")</f>
        <v>7.2159123015200319E-2</v>
      </c>
      <c r="AC10" s="18">
        <f ca="1">IF($B$5="Region",SUMIFS(Raw!$K:$K,Raw!$C:$C,'Data by Geography'!$A10,Raw!$J:$J,'Data by Geography'!AC$5,Raw!$D:$D,'Data by Geography'!$A$5),
IF($B$5="Provider",SUMIFS(Raw!$K:$K,Raw!$C:$C,'Data by Geography'!$A10,Raw!$J:$J,'Data by Geography'!AC$5,Raw!$F:$F,'Data by Geography'!$A$5),
SUMIFS(Raw!$K:$K,Raw!$C:$C, 'Data by Geography'!$A10,Raw!$J:$J,'Data by Geography'!AC$5,Raw!$H:$H,'Data by Geography'!$A$5)))</f>
        <v>510</v>
      </c>
      <c r="AD10" s="51">
        <f ca="1">IF(AC$9&gt;0,(AC10/$AK10),"")</f>
        <v>2.8818443804034581E-2</v>
      </c>
      <c r="AK10" s="52">
        <f t="shared" ref="AK10:AK14" ca="1" si="0">SUM(AC10,AA10,Y10,W10,U10,S10,Q10,O10)</f>
        <v>17697</v>
      </c>
    </row>
    <row r="11" spans="1:37" x14ac:dyDescent="0.25">
      <c r="A11" s="24" t="str">
        <f ca="1">IF($A$1&gt;Refs!L4,"NHS111PS-202324-H1","")</f>
        <v>NHS111PS-202324-H1</v>
      </c>
      <c r="B11" s="101" t="str">
        <f ca="1">IF($A$1&gt;Refs!L4,VLOOKUP($A11,Refs!$J$2:$K$5,2,FALSE),"")</f>
        <v>Apr 2023 to Sep 2023</v>
      </c>
      <c r="D11" s="18">
        <f ca="1">IF($B$5="Region",SUMIFS(Raw!$K:$K,Raw!$C:$C,'Data by Geography'!$A11,Raw!$J:$J,'Data by Geography'!D$5,Raw!$D:$D,'Data by Geography'!$A$5),
IF($B$5="Provider",SUMIFS(Raw!$K:$K,Raw!$C:$C,'Data by Geography'!$A11,Raw!$J:$J,'Data by Geography'!D$5,Raw!$F:$F,'Data by Geography'!$A$5),
SUMIFS(Raw!$K:$K,Raw!$C:$C, 'Data by Geography'!$A11,Raw!$J:$J,'Data by Geography'!D$5,Raw!$H:$H,'Data by Geography'!$A$5)))</f>
        <v>0</v>
      </c>
      <c r="E11" s="18">
        <f ca="1">IF($B$5="Region",SUMIFS(Raw!$K:$K,Raw!$C:$C,'Data by Geography'!$A11,Raw!$J:$J,'Data by Geography'!E$5,Raw!$D:$D,'Data by Geography'!$A$5),
IF($B$5="Provider",SUMIFS(Raw!$K:$K,Raw!$C:$C,'Data by Geography'!$A11,Raw!$J:$J,'Data by Geography'!E$5,Raw!$F:$F,'Data by Geography'!$A$5),
SUMIFS(Raw!$K:$K,Raw!$C:$C, 'Data by Geography'!$A11,Raw!$J:$J,'Data by Geography'!E$5,Raw!$H:$H,'Data by Geography'!$A$5)))</f>
        <v>0</v>
      </c>
      <c r="F11" s="18">
        <f ca="1">IF($B$5="Region",SUMIFS(Raw!$K:$K,Raw!$C:$C,'Data by Geography'!$A11,Raw!$J:$J,'Data by Geography'!F$5,Raw!$D:$D,'Data by Geography'!$A$5),
IF($B$5="Provider",SUMIFS(Raw!$K:$K,Raw!$C:$C,'Data by Geography'!$A11,Raw!$J:$J,'Data by Geography'!F$5,Raw!$F:$F,'Data by Geography'!$A$5),
SUMIFS(Raw!$K:$K,Raw!$C:$C, 'Data by Geography'!$A11,Raw!$J:$J,'Data by Geography'!F$5,Raw!$H:$H,'Data by Geography'!$A$5)))</f>
        <v>0</v>
      </c>
      <c r="G11" s="18">
        <f ca="1">IF($B$5="Region",SUMIFS(Raw!$K:$K,Raw!$C:$C,'Data by Geography'!$A11,Raw!$J:$J,'Data by Geography'!G$5,Raw!$D:$D,'Data by Geography'!$A$5),
IF($B$5="Provider",SUMIFS(Raw!$K:$K,Raw!$C:$C,'Data by Geography'!$A11,Raw!$J:$J,'Data by Geography'!G$5,Raw!$F:$F,'Data by Geography'!$A$5),
SUMIFS(Raw!$K:$K,Raw!$C:$C, 'Data by Geography'!$A11,Raw!$J:$J,'Data by Geography'!G$5,Raw!$H:$H,'Data by Geography'!$A$5)))</f>
        <v>0</v>
      </c>
      <c r="H11" s="18">
        <f ca="1">IF($B$5="Region",SUMIFS(Raw!$K:$K,Raw!$C:$C,'Data by Geography'!$A11,Raw!$J:$J,'Data by Geography'!H$5,Raw!$D:$D,'Data by Geography'!$A$5),
IF($B$5="Provider",SUMIFS(Raw!$K:$K,Raw!$C:$C,'Data by Geography'!$A11,Raw!$J:$J,'Data by Geography'!H$5,Raw!$F:$F,'Data by Geography'!$A$5),
SUMIFS(Raw!$K:$K,Raw!$C:$C, 'Data by Geography'!$A11,Raw!$J:$J,'Data by Geography'!H$5,Raw!$H:$H,'Data by Geography'!$A$5)))</f>
        <v>0</v>
      </c>
      <c r="I11" s="18">
        <f ca="1">IF($B$5="Region",SUMIFS(Raw!$K:$K,Raw!$C:$C,'Data by Geography'!$A11,Raw!$J:$J,'Data by Geography'!I$5,Raw!$D:$D,'Data by Geography'!$A$5),
IF($B$5="Provider",SUMIFS(Raw!$K:$K,Raw!$C:$C,'Data by Geography'!$A11,Raw!$J:$J,'Data by Geography'!I$5,Raw!$F:$F,'Data by Geography'!$A$5),
SUMIFS(Raw!$K:$K,Raw!$C:$C, 'Data by Geography'!$A11,Raw!$J:$J,'Data by Geography'!I$5,Raw!$H:$H,'Data by Geography'!$A$5)))</f>
        <v>0</v>
      </c>
      <c r="J11" s="18">
        <f ca="1">IF($B$5="Region",SUMIFS(Raw!$K:$K,Raw!$C:$C,'Data by Geography'!$A11,Raw!$J:$J,'Data by Geography'!J$5,Raw!$D:$D,'Data by Geography'!$A$5),
IF($B$5="Provider",SUMIFS(Raw!$K:$K,Raw!$C:$C,'Data by Geography'!$A11,Raw!$J:$J,'Data by Geography'!J$5,Raw!$F:$F,'Data by Geography'!$A$5),
SUMIFS(Raw!$K:$K,Raw!$C:$C, 'Data by Geography'!$A11,Raw!$J:$J,'Data by Geography'!J$5,Raw!$H:$H,'Data by Geography'!$A$5)))</f>
        <v>0</v>
      </c>
      <c r="K11" s="18">
        <f ca="1">IF($B$5="Region",SUMIFS(Raw!$K:$K,Raw!$C:$C,'Data by Geography'!$A11,Raw!$J:$J,'Data by Geography'!K$5,Raw!$D:$D,'Data by Geography'!$A$5),
IF($B$5="Provider",SUMIFS(Raw!$K:$K,Raw!$C:$C,'Data by Geography'!$A11,Raw!$J:$J,'Data by Geography'!K$5,Raw!$F:$F,'Data by Geography'!$A$5),
SUMIFS(Raw!$K:$K,Raw!$C:$C, 'Data by Geography'!$A11,Raw!$J:$J,'Data by Geography'!K$5,Raw!$H:$H,'Data by Geography'!$A$5)))</f>
        <v>0</v>
      </c>
      <c r="L11" s="18"/>
      <c r="M11" s="18"/>
      <c r="N11" s="18"/>
      <c r="O11" s="18">
        <f ca="1">IF($B$5="Region",SUMIFS(Raw!$K:$K,Raw!$C:$C,'Data by Geography'!$A11,Raw!$J:$J,'Data by Geography'!O$5,Raw!$D:$D,'Data by Geography'!$A$5),
IF($B$5="Provider",SUMIFS(Raw!$K:$K,Raw!$C:$C,'Data by Geography'!$A11,Raw!$J:$J,'Data by Geography'!O$5,Raw!$F:$F,'Data by Geography'!$A$5),
SUMIFS(Raw!$K:$K,Raw!$C:$C, 'Data by Geography'!$A11,Raw!$J:$J,'Data by Geography'!O$5,Raw!$H:$H,'Data by Geography'!$A$5)))</f>
        <v>0</v>
      </c>
      <c r="P11" s="18"/>
      <c r="Q11" s="18">
        <f ca="1">IF($B$5="Region",SUMIFS(Raw!$K:$K,Raw!$C:$C,'Data by Geography'!$A11,Raw!$J:$J,'Data by Geography'!Q$5,Raw!$D:$D,'Data by Geography'!$A$5),
IF($B$5="Provider",SUMIFS(Raw!$K:$K,Raw!$C:$C,'Data by Geography'!$A11,Raw!$J:$J,'Data by Geography'!Q$5,Raw!$F:$F,'Data by Geography'!$A$5),
SUMIFS(Raw!$K:$K,Raw!$C:$C, 'Data by Geography'!$A11,Raw!$J:$J,'Data by Geography'!Q$5,Raw!$H:$H,'Data by Geography'!$A$5)))</f>
        <v>0</v>
      </c>
      <c r="R11" s="18"/>
      <c r="S11" s="18">
        <f ca="1">IF($B$5="Region",SUMIFS(Raw!$K:$K,Raw!$C:$C,'Data by Geography'!$A11,Raw!$J:$J,'Data by Geography'!S$5,Raw!$D:$D,'Data by Geography'!$A$5),
IF($B$5="Provider",SUMIFS(Raw!$K:$K,Raw!$C:$C,'Data by Geography'!$A11,Raw!$J:$J,'Data by Geography'!S$5,Raw!$F:$F,'Data by Geography'!$A$5),
SUMIFS(Raw!$K:$K,Raw!$C:$C, 'Data by Geography'!$A11,Raw!$J:$J,'Data by Geography'!S$5,Raw!$H:$H,'Data by Geography'!$A$5)))</f>
        <v>0</v>
      </c>
      <c r="T11" s="18"/>
      <c r="U11" s="18">
        <f ca="1">IF($B$5="Region",SUMIFS(Raw!$K:$K,Raw!$C:$C,'Data by Geography'!$A11,Raw!$J:$J,'Data by Geography'!U$5,Raw!$D:$D,'Data by Geography'!$A$5),
IF($B$5="Provider",SUMIFS(Raw!$K:$K,Raw!$C:$C,'Data by Geography'!$A11,Raw!$J:$J,'Data by Geography'!U$5,Raw!$F:$F,'Data by Geography'!$A$5),
SUMIFS(Raw!$K:$K,Raw!$C:$C, 'Data by Geography'!$A11,Raw!$J:$J,'Data by Geography'!U$5,Raw!$H:$H,'Data by Geography'!$A$5)))</f>
        <v>0</v>
      </c>
      <c r="V11" s="18"/>
      <c r="W11" s="18">
        <f ca="1">IF($B$5="Region",SUMIFS(Raw!$K:$K,Raw!$C:$C,'Data by Geography'!$A11,Raw!$J:$J,'Data by Geography'!W$5,Raw!$D:$D,'Data by Geography'!$A$5),
IF($B$5="Provider",SUMIFS(Raw!$K:$K,Raw!$C:$C,'Data by Geography'!$A11,Raw!$J:$J,'Data by Geography'!W$5,Raw!$F:$F,'Data by Geography'!$A$5),
SUMIFS(Raw!$K:$K,Raw!$C:$C, 'Data by Geography'!$A11,Raw!$J:$J,'Data by Geography'!W$5,Raw!$H:$H,'Data by Geography'!$A$5)))</f>
        <v>0</v>
      </c>
      <c r="X11" s="18"/>
      <c r="Y11" s="18">
        <f ca="1">IF($B$5="Region",SUMIFS(Raw!$K:$K,Raw!$C:$C,'Data by Geography'!$A11,Raw!$J:$J,'Data by Geography'!Y$5,Raw!$D:$D,'Data by Geography'!$A$5),
IF($B$5="Provider",SUMIFS(Raw!$K:$K,Raw!$C:$C,'Data by Geography'!$A11,Raw!$J:$J,'Data by Geography'!Y$5,Raw!$F:$F,'Data by Geography'!$A$5),
SUMIFS(Raw!$K:$K,Raw!$C:$C, 'Data by Geography'!$A11,Raw!$J:$J,'Data by Geography'!Y$5,Raw!$H:$H,'Data by Geography'!$A$5)))</f>
        <v>0</v>
      </c>
      <c r="Z11" s="18"/>
      <c r="AA11" s="18">
        <f ca="1">IF($B$5="Region",SUMIFS(Raw!$K:$K,Raw!$C:$C,'Data by Geography'!$A11,Raw!$J:$J,'Data by Geography'!AA$5,Raw!$D:$D,'Data by Geography'!$A$5),
IF($B$5="Provider",SUMIFS(Raw!$K:$K,Raw!$C:$C,'Data by Geography'!$A11,Raw!$J:$J,'Data by Geography'!AA$5,Raw!$F:$F,'Data by Geography'!$A$5),
SUMIFS(Raw!$K:$K,Raw!$C:$C, 'Data by Geography'!$A11,Raw!$J:$J,'Data by Geography'!AA$5,Raw!$H:$H,'Data by Geography'!$A$5)))</f>
        <v>0</v>
      </c>
      <c r="AB11" s="18"/>
      <c r="AC11" s="18">
        <f ca="1">IF($B$5="Region",SUMIFS(Raw!$K:$K,Raw!$C:$C,'Data by Geography'!$A11,Raw!$J:$J,'Data by Geography'!AC$5,Raw!$D:$D,'Data by Geography'!$A$5),
IF($B$5="Provider",SUMIFS(Raw!$K:$K,Raw!$C:$C,'Data by Geography'!$A11,Raw!$J:$J,'Data by Geography'!AC$5,Raw!$F:$F,'Data by Geography'!$A$5),
SUMIFS(Raw!$K:$K,Raw!$C:$C, 'Data by Geography'!$A11,Raw!$J:$J,'Data by Geography'!AC$5,Raw!$H:$H,'Data by Geography'!$A$5)))</f>
        <v>0</v>
      </c>
      <c r="AD11" s="18"/>
      <c r="AK11" s="52">
        <f t="shared" ca="1" si="0"/>
        <v>0</v>
      </c>
    </row>
    <row r="12" spans="1:37" x14ac:dyDescent="0.25">
      <c r="A12" s="42" t="str">
        <f ca="1">IF($A$1&gt;Refs!L5,"NHS111PS-202324-H2","")</f>
        <v/>
      </c>
      <c r="B12" s="48" t="str">
        <f ca="1">IF($A$1&gt;Refs!L5,VLOOKUP($A12,Refs!$J$2:$K$5,2,FALSE),"")</f>
        <v/>
      </c>
      <c r="D12" s="18">
        <f ca="1">IF($B$5="Region",SUMIFS(Raw!$K:$K,Raw!$C:$C,'Data by Geography'!$A12,Raw!$J:$J,'Data by Geography'!D$5,Raw!$D:$D,'Data by Geography'!$A$5),
IF($B$5="Provider",SUMIFS(Raw!$K:$K,Raw!$C:$C,'Data by Geography'!$A12,Raw!$J:$J,'Data by Geography'!D$5,Raw!$F:$F,'Data by Geography'!$A$5),
SUMIFS(Raw!$K:$K,Raw!$C:$C, 'Data by Geography'!$A12,Raw!$J:$J,'Data by Geography'!D$5,Raw!$H:$H,'Data by Geography'!$A$5)))</f>
        <v>0</v>
      </c>
      <c r="E12" s="18">
        <f ca="1">IF($B$5="Region",SUMIFS(Raw!$K:$K,Raw!$C:$C,'Data by Geography'!$A12,Raw!$J:$J,'Data by Geography'!E$5,Raw!$D:$D,'Data by Geography'!$A$5),
IF($B$5="Provider",SUMIFS(Raw!$K:$K,Raw!$C:$C,'Data by Geography'!$A12,Raw!$J:$J,'Data by Geography'!E$5,Raw!$F:$F,'Data by Geography'!$A$5),
SUMIFS(Raw!$K:$K,Raw!$C:$C, 'Data by Geography'!$A12,Raw!$J:$J,'Data by Geography'!E$5,Raw!$H:$H,'Data by Geography'!$A$5)))</f>
        <v>0</v>
      </c>
      <c r="F12" s="18">
        <f ca="1">IF($B$5="Region",SUMIFS(Raw!$K:$K,Raw!$C:$C,'Data by Geography'!$A12,Raw!$J:$J,'Data by Geography'!F$5,Raw!$D:$D,'Data by Geography'!$A$5),
IF($B$5="Provider",SUMIFS(Raw!$K:$K,Raw!$C:$C,'Data by Geography'!$A12,Raw!$J:$J,'Data by Geography'!F$5,Raw!$F:$F,'Data by Geography'!$A$5),
SUMIFS(Raw!$K:$K,Raw!$C:$C, 'Data by Geography'!$A12,Raw!$J:$J,'Data by Geography'!F$5,Raw!$H:$H,'Data by Geography'!$A$5)))</f>
        <v>0</v>
      </c>
      <c r="G12" s="18">
        <f ca="1">IF($B$5="Region",SUMIFS(Raw!$K:$K,Raw!$C:$C,'Data by Geography'!$A12,Raw!$J:$J,'Data by Geography'!G$5,Raw!$D:$D,'Data by Geography'!$A$5),
IF($B$5="Provider",SUMIFS(Raw!$K:$K,Raw!$C:$C,'Data by Geography'!$A12,Raw!$J:$J,'Data by Geography'!G$5,Raw!$F:$F,'Data by Geography'!$A$5),
SUMIFS(Raw!$K:$K,Raw!$C:$C, 'Data by Geography'!$A12,Raw!$J:$J,'Data by Geography'!G$5,Raw!$H:$H,'Data by Geography'!$A$5)))</f>
        <v>0</v>
      </c>
      <c r="H12" s="18">
        <f ca="1">IF($B$5="Region",SUMIFS(Raw!$K:$K,Raw!$C:$C,'Data by Geography'!$A12,Raw!$J:$J,'Data by Geography'!H$5,Raw!$D:$D,'Data by Geography'!$A$5),
IF($B$5="Provider",SUMIFS(Raw!$K:$K,Raw!$C:$C,'Data by Geography'!$A12,Raw!$J:$J,'Data by Geography'!H$5,Raw!$F:$F,'Data by Geography'!$A$5),
SUMIFS(Raw!$K:$K,Raw!$C:$C, 'Data by Geography'!$A12,Raw!$J:$J,'Data by Geography'!H$5,Raw!$H:$H,'Data by Geography'!$A$5)))</f>
        <v>0</v>
      </c>
      <c r="I12" s="18">
        <f ca="1">IF($B$5="Region",SUMIFS(Raw!$K:$K,Raw!$C:$C,'Data by Geography'!$A12,Raw!$J:$J,'Data by Geography'!I$5,Raw!$D:$D,'Data by Geography'!$A$5),
IF($B$5="Provider",SUMIFS(Raw!$K:$K,Raw!$C:$C,'Data by Geography'!$A12,Raw!$J:$J,'Data by Geography'!I$5,Raw!$F:$F,'Data by Geography'!$A$5),
SUMIFS(Raw!$K:$K,Raw!$C:$C, 'Data by Geography'!$A12,Raw!$J:$J,'Data by Geography'!I$5,Raw!$H:$H,'Data by Geography'!$A$5)))</f>
        <v>0</v>
      </c>
      <c r="J12" s="18">
        <f ca="1">IF($B$5="Region",SUMIFS(Raw!$K:$K,Raw!$C:$C,'Data by Geography'!$A12,Raw!$J:$J,'Data by Geography'!J$5,Raw!$D:$D,'Data by Geography'!$A$5),
IF($B$5="Provider",SUMIFS(Raw!$K:$K,Raw!$C:$C,'Data by Geography'!$A12,Raw!$J:$J,'Data by Geography'!J$5,Raw!$F:$F,'Data by Geography'!$A$5),
SUMIFS(Raw!$K:$K,Raw!$C:$C, 'Data by Geography'!$A12,Raw!$J:$J,'Data by Geography'!J$5,Raw!$H:$H,'Data by Geography'!$A$5)))</f>
        <v>0</v>
      </c>
      <c r="K12" s="18">
        <f ca="1">IF($B$5="Region",SUMIFS(Raw!$K:$K,Raw!$C:$C,'Data by Geography'!$A12,Raw!$J:$J,'Data by Geography'!K$5,Raw!$D:$D,'Data by Geography'!$A$5),
IF($B$5="Provider",SUMIFS(Raw!$K:$K,Raw!$C:$C,'Data by Geography'!$A12,Raw!$J:$J,'Data by Geography'!K$5,Raw!$F:$F,'Data by Geography'!$A$5),
SUMIFS(Raw!$K:$K,Raw!$C:$C, 'Data by Geography'!$A12,Raw!$J:$J,'Data by Geography'!K$5,Raw!$H:$H,'Data by Geography'!$A$5)))</f>
        <v>0</v>
      </c>
      <c r="L12" s="18"/>
      <c r="M12" s="18"/>
      <c r="N12" s="18"/>
      <c r="O12" s="18">
        <f ca="1">IF($B$5="Region",SUMIFS(Raw!$K:$K,Raw!$C:$C,'Data by Geography'!$A12,Raw!$J:$J,'Data by Geography'!O$5,Raw!$D:$D,'Data by Geography'!$A$5),
IF($B$5="Provider",SUMIFS(Raw!$K:$K,Raw!$C:$C,'Data by Geography'!$A12,Raw!$J:$J,'Data by Geography'!O$5,Raw!$F:$F,'Data by Geography'!$A$5),
SUMIFS(Raw!$K:$K,Raw!$C:$C, 'Data by Geography'!$A12,Raw!$J:$J,'Data by Geography'!O$5,Raw!$H:$H,'Data by Geography'!$A$5)))</f>
        <v>0</v>
      </c>
      <c r="P12" s="18"/>
      <c r="Q12" s="18">
        <f ca="1">IF($B$5="Region",SUMIFS(Raw!$K:$K,Raw!$C:$C,'Data by Geography'!$A12,Raw!$J:$J,'Data by Geography'!Q$5,Raw!$D:$D,'Data by Geography'!$A$5),
IF($B$5="Provider",SUMIFS(Raw!$K:$K,Raw!$C:$C,'Data by Geography'!$A12,Raw!$J:$J,'Data by Geography'!Q$5,Raw!$F:$F,'Data by Geography'!$A$5),
SUMIFS(Raw!$K:$K,Raw!$C:$C, 'Data by Geography'!$A12,Raw!$J:$J,'Data by Geography'!Q$5,Raw!$H:$H,'Data by Geography'!$A$5)))</f>
        <v>0</v>
      </c>
      <c r="R12" s="18"/>
      <c r="S12" s="18">
        <f ca="1">IF($B$5="Region",SUMIFS(Raw!$K:$K,Raw!$C:$C,'Data by Geography'!$A12,Raw!$J:$J,'Data by Geography'!S$5,Raw!$D:$D,'Data by Geography'!$A$5),
IF($B$5="Provider",SUMIFS(Raw!$K:$K,Raw!$C:$C,'Data by Geography'!$A12,Raw!$J:$J,'Data by Geography'!S$5,Raw!$F:$F,'Data by Geography'!$A$5),
SUMIFS(Raw!$K:$K,Raw!$C:$C, 'Data by Geography'!$A12,Raw!$J:$J,'Data by Geography'!S$5,Raw!$H:$H,'Data by Geography'!$A$5)))</f>
        <v>0</v>
      </c>
      <c r="T12" s="18"/>
      <c r="U12" s="18">
        <f ca="1">IF($B$5="Region",SUMIFS(Raw!$K:$K,Raw!$C:$C,'Data by Geography'!$A12,Raw!$J:$J,'Data by Geography'!U$5,Raw!$D:$D,'Data by Geography'!$A$5),
IF($B$5="Provider",SUMIFS(Raw!$K:$K,Raw!$C:$C,'Data by Geography'!$A12,Raw!$J:$J,'Data by Geography'!U$5,Raw!$F:$F,'Data by Geography'!$A$5),
SUMIFS(Raw!$K:$K,Raw!$C:$C, 'Data by Geography'!$A12,Raw!$J:$J,'Data by Geography'!U$5,Raw!$H:$H,'Data by Geography'!$A$5)))</f>
        <v>0</v>
      </c>
      <c r="V12" s="18"/>
      <c r="W12" s="18">
        <f ca="1">IF($B$5="Region",SUMIFS(Raw!$K:$K,Raw!$C:$C,'Data by Geography'!$A12,Raw!$J:$J,'Data by Geography'!W$5,Raw!$D:$D,'Data by Geography'!$A$5),
IF($B$5="Provider",SUMIFS(Raw!$K:$K,Raw!$C:$C,'Data by Geography'!$A12,Raw!$J:$J,'Data by Geography'!W$5,Raw!$F:$F,'Data by Geography'!$A$5),
SUMIFS(Raw!$K:$K,Raw!$C:$C, 'Data by Geography'!$A12,Raw!$J:$J,'Data by Geography'!W$5,Raw!$H:$H,'Data by Geography'!$A$5)))</f>
        <v>0</v>
      </c>
      <c r="X12" s="18"/>
      <c r="Y12" s="18">
        <f ca="1">IF($B$5="Region",SUMIFS(Raw!$K:$K,Raw!$C:$C,'Data by Geography'!$A12,Raw!$J:$J,'Data by Geography'!Y$5,Raw!$D:$D,'Data by Geography'!$A$5),
IF($B$5="Provider",SUMIFS(Raw!$K:$K,Raw!$C:$C,'Data by Geography'!$A12,Raw!$J:$J,'Data by Geography'!Y$5,Raw!$F:$F,'Data by Geography'!$A$5),
SUMIFS(Raw!$K:$K,Raw!$C:$C, 'Data by Geography'!$A12,Raw!$J:$J,'Data by Geography'!Y$5,Raw!$H:$H,'Data by Geography'!$A$5)))</f>
        <v>0</v>
      </c>
      <c r="Z12" s="18"/>
      <c r="AA12" s="18">
        <f ca="1">IF($B$5="Region",SUMIFS(Raw!$K:$K,Raw!$C:$C,'Data by Geography'!$A12,Raw!$J:$J,'Data by Geography'!AA$5,Raw!$D:$D,'Data by Geography'!$A$5),
IF($B$5="Provider",SUMIFS(Raw!$K:$K,Raw!$C:$C,'Data by Geography'!$A12,Raw!$J:$J,'Data by Geography'!AA$5,Raw!$F:$F,'Data by Geography'!$A$5),
SUMIFS(Raw!$K:$K,Raw!$C:$C, 'Data by Geography'!$A12,Raw!$J:$J,'Data by Geography'!AA$5,Raw!$H:$H,'Data by Geography'!$A$5)))</f>
        <v>0</v>
      </c>
      <c r="AB12" s="18"/>
      <c r="AC12" s="18">
        <f ca="1">IF($B$5="Region",SUMIFS(Raw!$K:$K,Raw!$C:$C,'Data by Geography'!$A12,Raw!$J:$J,'Data by Geography'!AC$5,Raw!$D:$D,'Data by Geography'!$A$5),
IF($B$5="Provider",SUMIFS(Raw!$K:$K,Raw!$C:$C,'Data by Geography'!$A12,Raw!$J:$J,'Data by Geography'!AC$5,Raw!$F:$F,'Data by Geography'!$A$5),
SUMIFS(Raw!$K:$K,Raw!$C:$C, 'Data by Geography'!$A12,Raw!$J:$J,'Data by Geography'!AC$5,Raw!$H:$H,'Data by Geography'!$A$5)))</f>
        <v>0</v>
      </c>
      <c r="AD12" s="18"/>
      <c r="AK12" s="52">
        <f t="shared" ca="1" si="0"/>
        <v>0</v>
      </c>
    </row>
    <row r="13" spans="1:37" x14ac:dyDescent="0.25">
      <c r="F13" s="18"/>
      <c r="G13" s="18"/>
      <c r="H13" s="18"/>
      <c r="I13" s="18"/>
      <c r="J13" s="18"/>
      <c r="K13" s="18"/>
      <c r="AK13" s="52">
        <f t="shared" si="0"/>
        <v>0</v>
      </c>
    </row>
    <row r="14" spans="1:37" x14ac:dyDescent="0.25">
      <c r="AK14" s="52">
        <f t="shared" si="0"/>
        <v>0</v>
      </c>
    </row>
    <row r="18" spans="1:3" x14ac:dyDescent="0.25">
      <c r="A18" s="71" t="s">
        <v>595</v>
      </c>
    </row>
    <row r="19" spans="1:3" ht="84" customHeight="1" x14ac:dyDescent="0.25">
      <c r="A19" s="110" t="s">
        <v>614</v>
      </c>
      <c r="B19" s="110"/>
      <c r="C19" s="110"/>
    </row>
    <row r="20" spans="1:3" ht="66" customHeight="1" x14ac:dyDescent="0.25">
      <c r="A20" s="111" t="s">
        <v>582</v>
      </c>
      <c r="B20" s="111"/>
      <c r="C20" s="111"/>
    </row>
    <row r="21" spans="1:3" ht="70.8" customHeight="1" x14ac:dyDescent="0.25">
      <c r="A21" s="106" t="s">
        <v>594</v>
      </c>
      <c r="B21" s="106"/>
      <c r="C21" s="106"/>
    </row>
  </sheetData>
  <mergeCells count="5">
    <mergeCell ref="F4:M4"/>
    <mergeCell ref="O4:AD4"/>
    <mergeCell ref="A19:C19"/>
    <mergeCell ref="A20:C20"/>
    <mergeCell ref="A21:C21"/>
  </mergeCells>
  <phoneticPr fontId="32" type="noConversion"/>
  <conditionalFormatting sqref="C3:AK3">
    <cfRule type="cellIs" dxfId="5" priority="8" operator="notEqual">
      <formula>0</formula>
    </cfRule>
  </conditionalFormatting>
  <conditionalFormatting sqref="D10 N10:O10 Q10 S10 U10 Y10 D11:AD12">
    <cfRule type="cellIs" dxfId="4" priority="1" operator="equal">
      <formula>0</formula>
    </cfRule>
    <cfRule type="expression" dxfId="3" priority="2">
      <formula>OR($A$10="")</formula>
    </cfRule>
  </conditionalFormatting>
  <pageMargins left="0.7" right="0.7" top="0.75" bottom="0.75" header="0.3" footer="0.3"/>
  <pageSetup paperSize="9" orientation="portrait" r:id="rId1"/>
  <ignoredErrors>
    <ignoredError sqref="O9 Q10 Y10 Q9 S9 S10 U9 U10 W9:W10 Y9 AA9:AA10 AC9:AC1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Refs!$C$2:$C$50</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3875-8262-40C7-A53F-CD8966005802}">
  <dimension ref="A1:BD22"/>
  <sheetViews>
    <sheetView showGridLines="0" workbookViewId="0">
      <selection activeCell="B4" sqref="B4"/>
    </sheetView>
  </sheetViews>
  <sheetFormatPr defaultColWidth="8.6640625" defaultRowHeight="13.2" x14ac:dyDescent="0.25"/>
  <cols>
    <col min="1" max="1" width="6.5546875" style="2" customWidth="1"/>
    <col min="2" max="2" width="23.44140625" style="2" bestFit="1" customWidth="1"/>
    <col min="3" max="52" width="6.5546875" style="2" customWidth="1"/>
    <col min="53" max="53" width="23.44140625" style="2" bestFit="1" customWidth="1"/>
    <col min="54" max="56" width="12" style="2" customWidth="1"/>
    <col min="57" max="92" width="8.6640625" style="2" customWidth="1"/>
    <col min="93" max="16384" width="8.6640625" style="2"/>
  </cols>
  <sheetData>
    <row r="1" spans="1:56" x14ac:dyDescent="0.25">
      <c r="A1" s="49">
        <f ca="1">TODAY()</f>
        <v>45261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6" x14ac:dyDescent="0.25">
      <c r="A2" s="11" t="s">
        <v>499</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6" s="13" customFormat="1" ht="13.8" thickBot="1" x14ac:dyDescent="0.3">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B3" s="12"/>
      <c r="BC3" s="12"/>
      <c r="BD3" s="12"/>
    </row>
    <row r="4" spans="1:56" ht="13.8" thickBot="1" x14ac:dyDescent="0.3">
      <c r="A4" s="2" t="s">
        <v>218</v>
      </c>
      <c r="B4" s="75" t="s">
        <v>214</v>
      </c>
    </row>
    <row r="5" spans="1:56" ht="22.2" customHeight="1" x14ac:dyDescent="0.25">
      <c r="A5" s="24" t="str">
        <f>INDEX(Refs!$A$2:$A$77,MATCH('Satisfaction Chart'!$B$4,Refs!$C$2:$C$77,0))</f>
        <v>*</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row>
    <row r="6" spans="1:56" x14ac:dyDescent="0.25">
      <c r="A6" s="42" t="str">
        <f ca="1">IF($A$1&gt;Refs!L4,"NHS111PS-202324-H1","")</f>
        <v>NHS111PS-202324-H1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13"/>
      <c r="BB6" s="20"/>
      <c r="BC6" s="20"/>
      <c r="BD6" s="20"/>
    </row>
    <row r="7" spans="1:56" s="15" customFormat="1" x14ac:dyDescent="0.25">
      <c r="BA7" s="73"/>
    </row>
    <row r="8" spans="1:56" x14ac:dyDescent="0.25">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6"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BB9" s="18"/>
      <c r="BC9" s="18"/>
      <c r="BD9" s="18"/>
    </row>
    <row r="10" spans="1:56" ht="26.4" x14ac:dyDescent="0.25">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8" t="str">
        <f ca="1">IF($A$1&gt;Refs!L4,VLOOKUP($A6,Refs!$J$2:$K$5,2,FALSE),"")</f>
        <v>Apr 2023 to Sep 2023</v>
      </c>
      <c r="BB10" s="76" t="s">
        <v>501</v>
      </c>
      <c r="BC10" s="76" t="str">
        <f ca="1">IF($A$1&gt;Refs!L3,"NHS111PS-202223-H2","")</f>
        <v>NHS111PS-202223-H2</v>
      </c>
      <c r="BD10" s="76" t="s">
        <v>551</v>
      </c>
    </row>
    <row r="11" spans="1:56" ht="26.4" x14ac:dyDescent="0.25">
      <c r="A11" s="42" t="str">
        <f ca="1">IF($A$1&gt;Refs!L5,"NHS111PS-202324-H2","")</f>
        <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94" t="str">
        <f ca="1">IF($A$1&gt;Refs!L5,VLOOKUP($A11,Refs!$J$2:$K$5,2,FALSE),"")</f>
        <v/>
      </c>
      <c r="BB11" s="95" t="str">
        <f>VLOOKUP($BB10,Refs!$J$2:$K$5,2,FALSE)</f>
        <v>Apr 2022 to Sep 2022</v>
      </c>
      <c r="BC11" s="95" t="str">
        <f ca="1">IF($A$1&gt;Refs!L3,VLOOKUP($BC10,Refs!$J$2:$K$5,2,FALSE),"")</f>
        <v>Oct 2022 to Mar 2023</v>
      </c>
      <c r="BD11" s="95" t="str">
        <f>VLOOKUP($BB10,Refs!$J$2:$K$5,2,FALSE)</f>
        <v>Apr 2022 to Sep 2022</v>
      </c>
    </row>
    <row r="12" spans="1:56" ht="26.4" x14ac:dyDescent="0.25">
      <c r="AZ12" s="13" t="str">
        <f>VLOOKUP($A$5,Refs!$A$2:$D$77,4,FALSE)</f>
        <v>National</v>
      </c>
      <c r="BA12" s="99" t="s">
        <v>592</v>
      </c>
      <c r="BB12" s="96" cm="1">
        <f t="array" ref="BB12">IF(BB15&gt;0,SUM((BB15:BB16)/SUM(BB15:BB19)),"")</f>
        <v>0.76321916938317591</v>
      </c>
      <c r="BC12" s="96" cm="1">
        <f t="array" aca="1" ref="BC12" ca="1">IF(BC15&gt;0,SUM((BC15:BC16)/SUM(BC15:BC19)),"")</f>
        <v>0.73346420197393536</v>
      </c>
      <c r="BD12" s="96" t="str" cm="1">
        <f t="array" ref="BD12">IF(BD15&gt;0,SUM((BD15:BD16)/SUM(BD15:BD19)),"")</f>
        <v/>
      </c>
    </row>
    <row r="13" spans="1:56" ht="27" customHeight="1" x14ac:dyDescent="0.25">
      <c r="BA13" s="100" t="s">
        <v>464</v>
      </c>
      <c r="BB13" s="96">
        <f>SUM(BB17/SUM(BB15:BB19))</f>
        <v>7.1715846069175734E-2</v>
      </c>
      <c r="BC13" s="96">
        <f ca="1">SUM(BC17/SUM(BC15:BC19))</f>
        <v>6.7015649708271993E-2</v>
      </c>
      <c r="BD13" s="96">
        <f>IFERROR(SUM(BD17/SUM(BD15:BD19)),0)</f>
        <v>0</v>
      </c>
    </row>
    <row r="14" spans="1:56" ht="26.4" x14ac:dyDescent="0.25">
      <c r="BA14" s="99" t="s">
        <v>593</v>
      </c>
      <c r="BB14" s="96" cm="1">
        <f t="array" ref="BB14">IF(BB18&gt;0,SUM((BB18:BB19)/SUM(BB15:BB19)),"")</f>
        <v>0.16506498454764829</v>
      </c>
      <c r="BC14" s="96" cm="1">
        <f t="array" aca="1" ref="BC14" ca="1">IF(BC18&gt;0,SUM((BC18:BC19)/SUM(BC15:BC19)),"")</f>
        <v>0.19952014831779269</v>
      </c>
      <c r="BD14" s="96" t="str" cm="1">
        <f t="array" ref="BD14">IF(BD18&gt;0,SUM((BD18:BD19)/SUM(BD15:BD19)),"")</f>
        <v/>
      </c>
    </row>
    <row r="15" spans="1:56" ht="26.4" x14ac:dyDescent="0.25">
      <c r="AZ15" s="40" t="s">
        <v>504</v>
      </c>
      <c r="BA15" s="97" t="s">
        <v>479</v>
      </c>
      <c r="BB15" s="98">
        <f>IF($AZ$12="Region",SUMIFS(Raw!$K:$K,Raw!$C:$C,'Satisfaction Chart'!BB$10,Raw!$J:$J,'Satisfaction Chart'!$AZ15,Raw!$D:$D,'Satisfaction Chart'!$A$5),
IF($AZ$12="Provider",SUMIFS(Raw!$K:$K,Raw!$C:$C,'Satisfaction Chart'!BB$10,Raw!$J:$J,'Satisfaction Chart'!$AZ15,Raw!$F:$F,'Satisfaction Chart'!$A$5),
SUMIFS(Raw!$K:$K,Raw!$C:$C, 'Satisfaction Chart'!BB$10,Raw!$J:$J,'Satisfaction Chart'!$AZ15,Raw!$H:$H,'Satisfaction Chart'!$A$5)))</f>
        <v>13637</v>
      </c>
      <c r="BC15" s="98">
        <f ca="1">IF($AZ$12="Region",SUMIFS(Raw!$K:$K,Raw!$C:$C,'Satisfaction Chart'!BC$10,Raw!$J:$J,'Satisfaction Chart'!$AZ15,Raw!$D:$D,'Satisfaction Chart'!$A$5),
IF($AZ$12="Provider",SUMIFS(Raw!$K:$K,Raw!$C:$C,'Satisfaction Chart'!BC$10,Raw!$J:$J,'Satisfaction Chart'!$AZ15,Raw!$F:$F,'Satisfaction Chart'!$A$5),
SUMIFS(Raw!$K:$K,Raw!$C:$C, 'Satisfaction Chart'!BC$10,Raw!$J:$J,'Satisfaction Chart'!$AZ15,Raw!$H:$H,'Satisfaction Chart'!$A$5)))</f>
        <v>9832</v>
      </c>
      <c r="BD15" s="98">
        <f>IF($AZ$12="Region",SUMIFS(Raw!$K:$K,Raw!$C:$C,'Satisfaction Chart'!BD$10,Raw!$J:$J,'Satisfaction Chart'!$AZ15,Raw!$D:$D,'Satisfaction Chart'!$A$5),
IF($AZ$12="Provider",SUMIFS(Raw!$K:$K,Raw!$C:$C,'Satisfaction Chart'!BD$10,Raw!$J:$J,'Satisfaction Chart'!$AZ15,Raw!$F:$F,'Satisfaction Chart'!$A$5),
SUMIFS(Raw!$K:$K,Raw!$C:$C, 'Satisfaction Chart'!BD$10,Raw!$J:$J,'Satisfaction Chart'!$AZ15,Raw!$H:$H,'Satisfaction Chart'!$A$5)))</f>
        <v>0</v>
      </c>
    </row>
    <row r="16" spans="1:56" ht="26.4" x14ac:dyDescent="0.25">
      <c r="AZ16" s="40" t="s">
        <v>505</v>
      </c>
      <c r="BA16" s="97" t="s">
        <v>463</v>
      </c>
      <c r="BB16" s="98">
        <f>IF($AZ$12="Region",SUMIFS(Raw!$K:$K,Raw!$C:$C,'Satisfaction Chart'!BB$10,Raw!$J:$J,'Satisfaction Chart'!$AZ16,Raw!$D:$D,'Satisfaction Chart'!$A$5),
IF($AZ$12="Provider",SUMIFS(Raw!$K:$K,Raw!$C:$C,'Satisfaction Chart'!BB$10,Raw!$J:$J,'Satisfaction Chart'!$AZ16,Raw!$F:$F,'Satisfaction Chart'!$A$5),
SUMIFS(Raw!$K:$K,Raw!$C:$C, 'Satisfaction Chart'!BB$10,Raw!$J:$J,'Satisfaction Chart'!$AZ16,Raw!$H:$H,'Satisfaction Chart'!$A$5)))</f>
        <v>4391</v>
      </c>
      <c r="BC16" s="98">
        <f ca="1">IF($AZ$12="Region",SUMIFS(Raw!$K:$K,Raw!$C:$C,'Satisfaction Chart'!BC$10,Raw!$J:$J,'Satisfaction Chart'!$AZ16,Raw!$D:$D,'Satisfaction Chart'!$A$5),
IF($AZ$12="Provider",SUMIFS(Raw!$K:$K,Raw!$C:$C,'Satisfaction Chart'!BC$10,Raw!$J:$J,'Satisfaction Chart'!$AZ16,Raw!$F:$F,'Satisfaction Chart'!$A$5),
SUMIFS(Raw!$K:$K,Raw!$C:$C, 'Satisfaction Chart'!BC$10,Raw!$J:$J,'Satisfaction Chart'!$AZ16,Raw!$H:$H,'Satisfaction Chart'!$A$5)))</f>
        <v>3619</v>
      </c>
      <c r="BD16" s="98">
        <f>IF($AZ$12="Region",SUMIFS(Raw!$K:$K,Raw!$C:$C,'Satisfaction Chart'!BD$10,Raw!$J:$J,'Satisfaction Chart'!$AZ16,Raw!$D:$D,'Satisfaction Chart'!$A$5),
IF($AZ$12="Provider",SUMIFS(Raw!$K:$K,Raw!$C:$C,'Satisfaction Chart'!BD$10,Raw!$J:$J,'Satisfaction Chart'!$AZ16,Raw!$F:$F,'Satisfaction Chart'!$A$5),
SUMIFS(Raw!$K:$K,Raw!$C:$C, 'Satisfaction Chart'!BD$10,Raw!$J:$J,'Satisfaction Chart'!$AZ16,Raw!$H:$H,'Satisfaction Chart'!$A$5)))</f>
        <v>0</v>
      </c>
    </row>
    <row r="17" spans="1:56" ht="27.6" customHeigh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40" t="s">
        <v>506</v>
      </c>
      <c r="BA17" s="97" t="s">
        <v>464</v>
      </c>
      <c r="BB17" s="98">
        <f>IF($AZ$12="Region",SUMIFS(Raw!$K:$K,Raw!$C:$C,'Satisfaction Chart'!BB$10,Raw!$J:$J,'Satisfaction Chart'!$AZ17,Raw!$D:$D,'Satisfaction Chart'!$A$5),
IF($AZ$12="Provider",SUMIFS(Raw!$K:$K,Raw!$C:$C,'Satisfaction Chart'!BB$10,Raw!$J:$J,'Satisfaction Chart'!$AZ17,Raw!$F:$F,'Satisfaction Chart'!$A$5),
SUMIFS(Raw!$K:$K,Raw!$C:$C, 'Satisfaction Chart'!BB$10,Raw!$J:$J,'Satisfaction Chart'!$AZ17,Raw!$H:$H,'Satisfaction Chart'!$A$5)))</f>
        <v>1694</v>
      </c>
      <c r="BC17" s="98">
        <f ca="1">IF($AZ$12="Region",SUMIFS(Raw!$K:$K,Raw!$C:$C,'Satisfaction Chart'!BC$10,Raw!$J:$J,'Satisfaction Chart'!$AZ17,Raw!$D:$D,'Satisfaction Chart'!$A$5),
IF($AZ$12="Provider",SUMIFS(Raw!$K:$K,Raw!$C:$C,'Satisfaction Chart'!BC$10,Raw!$J:$J,'Satisfaction Chart'!$AZ17,Raw!$F:$F,'Satisfaction Chart'!$A$5),
SUMIFS(Raw!$K:$K,Raw!$C:$C, 'Satisfaction Chart'!BC$10,Raw!$J:$J,'Satisfaction Chart'!$AZ17,Raw!$H:$H,'Satisfaction Chart'!$A$5)))</f>
        <v>1229</v>
      </c>
      <c r="BD17" s="98">
        <f>IF($AZ$12="Region",SUMIFS(Raw!$K:$K,Raw!$C:$C,'Satisfaction Chart'!BD$10,Raw!$J:$J,'Satisfaction Chart'!$AZ17,Raw!$D:$D,'Satisfaction Chart'!$A$5),
IF($AZ$12="Provider",SUMIFS(Raw!$K:$K,Raw!$C:$C,'Satisfaction Chart'!BD$10,Raw!$J:$J,'Satisfaction Chart'!$AZ17,Raw!$F:$F,'Satisfaction Chart'!$A$5),
SUMIFS(Raw!$K:$K,Raw!$C:$C, 'Satisfaction Chart'!BD$10,Raw!$J:$J,'Satisfaction Chart'!$AZ17,Raw!$H:$H,'Satisfaction Chart'!$A$5)))</f>
        <v>0</v>
      </c>
    </row>
    <row r="18" spans="1:56" ht="26.4" x14ac:dyDescent="0.2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40" t="s">
        <v>507</v>
      </c>
      <c r="BA18" s="97" t="s">
        <v>465</v>
      </c>
      <c r="BB18" s="98">
        <f>IF($AZ$12="Region",SUMIFS(Raw!$K:$K,Raw!$C:$C,'Satisfaction Chart'!BB$10,Raw!$J:$J,'Satisfaction Chart'!$AZ18,Raw!$D:$D,'Satisfaction Chart'!$A$5),
IF($AZ$12="Provider",SUMIFS(Raw!$K:$K,Raw!$C:$C,'Satisfaction Chart'!BB$10,Raw!$J:$J,'Satisfaction Chart'!$AZ18,Raw!$F:$F,'Satisfaction Chart'!$A$5),
SUMIFS(Raw!$K:$K,Raw!$C:$C, 'Satisfaction Chart'!BB$10,Raw!$J:$J,'Satisfaction Chart'!$AZ18,Raw!$H:$H,'Satisfaction Chart'!$A$5)))</f>
        <v>1573</v>
      </c>
      <c r="BC18" s="98">
        <f ca="1">IF($AZ$12="Region",SUMIFS(Raw!$K:$K,Raw!$C:$C,'Satisfaction Chart'!BC$10,Raw!$J:$J,'Satisfaction Chart'!$AZ18,Raw!$D:$D,'Satisfaction Chart'!$A$5),
IF($AZ$12="Provider",SUMIFS(Raw!$K:$K,Raw!$C:$C,'Satisfaction Chart'!BC$10,Raw!$J:$J,'Satisfaction Chart'!$AZ18,Raw!$F:$F,'Satisfaction Chart'!$A$5),
SUMIFS(Raw!$K:$K,Raw!$C:$C, 'Satisfaction Chart'!BC$10,Raw!$J:$J,'Satisfaction Chart'!$AZ18,Raw!$H:$H,'Satisfaction Chart'!$A$5)))</f>
        <v>1343</v>
      </c>
      <c r="BD18" s="98">
        <f>IF($AZ$12="Region",SUMIFS(Raw!$K:$K,Raw!$C:$C,'Satisfaction Chart'!BD$10,Raw!$J:$J,'Satisfaction Chart'!$AZ18,Raw!$D:$D,'Satisfaction Chart'!$A$5),
IF($AZ$12="Provider",SUMIFS(Raw!$K:$K,Raw!$C:$C,'Satisfaction Chart'!BD$10,Raw!$J:$J,'Satisfaction Chart'!$AZ18,Raw!$F:$F,'Satisfaction Chart'!$A$5),
SUMIFS(Raw!$K:$K,Raw!$C:$C, 'Satisfaction Chart'!BD$10,Raw!$J:$J,'Satisfaction Chart'!$AZ18,Raw!$H:$H,'Satisfaction Chart'!$A$5)))</f>
        <v>0</v>
      </c>
    </row>
    <row r="19" spans="1:56" ht="26.4"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40" t="s">
        <v>508</v>
      </c>
      <c r="BA19" s="97" t="s">
        <v>466</v>
      </c>
      <c r="BB19" s="98">
        <f>IF($AZ$12="Region",SUMIFS(Raw!$K:$K,Raw!$C:$C,'Satisfaction Chart'!BB$10,Raw!$J:$J,'Satisfaction Chart'!$AZ19,Raw!$D:$D,'Satisfaction Chart'!$A$5),
IF($AZ$12="Provider",SUMIFS(Raw!$K:$K,Raw!$C:$C,'Satisfaction Chart'!BB$10,Raw!$J:$J,'Satisfaction Chart'!$AZ19,Raw!$F:$F,'Satisfaction Chart'!$A$5),
SUMIFS(Raw!$K:$K,Raw!$C:$C, 'Satisfaction Chart'!BB$10,Raw!$J:$J,'Satisfaction Chart'!$AZ19,Raw!$H:$H,'Satisfaction Chart'!$A$5)))</f>
        <v>2326</v>
      </c>
      <c r="BC19" s="98">
        <f ca="1">IF($AZ$12="Region",SUMIFS(Raw!$K:$K,Raw!$C:$C,'Satisfaction Chart'!BC$10,Raw!$J:$J,'Satisfaction Chart'!$AZ19,Raw!$D:$D,'Satisfaction Chart'!$A$5),
IF($AZ$12="Provider",SUMIFS(Raw!$K:$K,Raw!$C:$C,'Satisfaction Chart'!BC$10,Raw!$J:$J,'Satisfaction Chart'!$AZ19,Raw!$F:$F,'Satisfaction Chart'!$A$5),
SUMIFS(Raw!$K:$K,Raw!$C:$C, 'Satisfaction Chart'!BC$10,Raw!$J:$J,'Satisfaction Chart'!$AZ19,Raw!$H:$H,'Satisfaction Chart'!$A$5)))</f>
        <v>2316</v>
      </c>
      <c r="BD19" s="98">
        <f>IF($AZ$12="Region",SUMIFS(Raw!$K:$K,Raw!$C:$C,'Satisfaction Chart'!BD$10,Raw!$J:$J,'Satisfaction Chart'!$AZ19,Raw!$D:$D,'Satisfaction Chart'!$A$5),
IF($AZ$12="Provider",SUMIFS(Raw!$K:$K,Raw!$C:$C,'Satisfaction Chart'!BD$10,Raw!$J:$J,'Satisfaction Chart'!$AZ19,Raw!$F:$F,'Satisfaction Chart'!$A$5),
SUMIFS(Raw!$K:$K,Raw!$C:$C, 'Satisfaction Chart'!BD$10,Raw!$J:$J,'Satisfaction Chart'!$AZ19,Raw!$H:$H,'Satisfaction Chart'!$A$5)))</f>
        <v>0</v>
      </c>
    </row>
    <row r="20" spans="1:56"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row>
    <row r="21" spans="1:56"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row>
    <row r="22" spans="1:56"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row>
  </sheetData>
  <phoneticPr fontId="32" type="noConversion"/>
  <conditionalFormatting sqref="BB3:BD3">
    <cfRule type="cellIs" dxfId="2" priority="5" operator="notEqual">
      <formula>0</formula>
    </cfRule>
  </conditionalFormatting>
  <conditionalFormatting sqref="BB9:BD9 BB10 BD10:BD11 BB11:BC11">
    <cfRule type="expression" dxfId="1" priority="99">
      <formula>OR($BC$10="")</formula>
    </cfRule>
  </conditionalFormatting>
  <conditionalFormatting sqref="BB9:BD9">
    <cfRule type="cellIs" dxfId="0" priority="2" operator="equal">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9AB1D7-AE1D-4319-B8F8-F303638BA929}">
          <x14:formula1>
            <xm:f>Refs!$C$2:$C$10</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E2AE-B4A4-4D75-B235-FDB9FC99F846}">
  <dimension ref="A1:K111"/>
  <sheetViews>
    <sheetView workbookViewId="0">
      <pane ySplit="2" topLeftCell="A3" activePane="bottomLeft" state="frozen"/>
      <selection activeCell="B4" sqref="B4"/>
      <selection pane="bottomLeft"/>
    </sheetView>
  </sheetViews>
  <sheetFormatPr defaultColWidth="8.88671875" defaultRowHeight="14.4" x14ac:dyDescent="0.3"/>
  <cols>
    <col min="1" max="1" width="8.88671875" style="5"/>
    <col min="2" max="2" width="54.5546875" style="5" bestFit="1" customWidth="1"/>
    <col min="3" max="3" width="21.44140625" style="5" bestFit="1" customWidth="1"/>
    <col min="4" max="4" width="11.33203125" style="5" customWidth="1"/>
    <col min="5" max="5" width="46.6640625" style="5" bestFit="1" customWidth="1"/>
    <col min="6" max="6" width="47.33203125" style="5" bestFit="1" customWidth="1"/>
    <col min="7" max="7" width="12.33203125" style="5" customWidth="1"/>
    <col min="8" max="8" width="47.33203125" style="5" bestFit="1" customWidth="1"/>
    <col min="9" max="9" width="19.44140625" style="5" bestFit="1" customWidth="1"/>
    <col min="10" max="10" width="62.6640625" style="30" bestFit="1" customWidth="1"/>
    <col min="11" max="11" width="19.44140625" style="30" customWidth="1"/>
    <col min="12" max="16384" width="8.88671875" style="5"/>
  </cols>
  <sheetData>
    <row r="1" spans="1:11" ht="30" customHeight="1" x14ac:dyDescent="0.3">
      <c r="A1" s="29" t="s">
        <v>452</v>
      </c>
      <c r="B1" s="7"/>
    </row>
    <row r="2" spans="1:11" ht="66" x14ac:dyDescent="0.3">
      <c r="A2" s="28" t="s">
        <v>303</v>
      </c>
      <c r="B2" s="28" t="s">
        <v>304</v>
      </c>
      <c r="C2" s="3" t="s">
        <v>101</v>
      </c>
      <c r="D2" s="3" t="s">
        <v>240</v>
      </c>
      <c r="E2" s="3" t="s">
        <v>241</v>
      </c>
      <c r="F2" s="3" t="s">
        <v>242</v>
      </c>
      <c r="G2" s="3" t="s">
        <v>243</v>
      </c>
      <c r="H2" s="3" t="s">
        <v>244</v>
      </c>
      <c r="I2" s="3" t="s">
        <v>245</v>
      </c>
      <c r="J2" s="28" t="s">
        <v>301</v>
      </c>
      <c r="K2" s="28" t="s">
        <v>302</v>
      </c>
    </row>
    <row r="3" spans="1:11" customFormat="1" x14ac:dyDescent="0.3">
      <c r="A3" s="30" t="s">
        <v>109</v>
      </c>
      <c r="B3" s="30" t="s">
        <v>305</v>
      </c>
      <c r="C3" s="5" t="s">
        <v>103</v>
      </c>
      <c r="D3" s="5" t="s">
        <v>2</v>
      </c>
      <c r="E3" s="5" t="s">
        <v>86</v>
      </c>
      <c r="F3" s="5" t="s">
        <v>104</v>
      </c>
      <c r="G3" s="5" t="s">
        <v>85</v>
      </c>
      <c r="H3" s="5" t="s">
        <v>104</v>
      </c>
      <c r="I3" s="5" t="s">
        <v>85</v>
      </c>
      <c r="J3" s="30" t="s">
        <v>313</v>
      </c>
      <c r="K3" s="30" t="s">
        <v>246</v>
      </c>
    </row>
    <row r="4" spans="1:11" customFormat="1" x14ac:dyDescent="0.3">
      <c r="A4" s="30" t="s">
        <v>107</v>
      </c>
      <c r="B4" s="30" t="s">
        <v>306</v>
      </c>
      <c r="C4" s="5" t="s">
        <v>103</v>
      </c>
      <c r="D4" s="5" t="s">
        <v>2</v>
      </c>
      <c r="E4" s="5" t="s">
        <v>86</v>
      </c>
      <c r="F4" s="5" t="s">
        <v>104</v>
      </c>
      <c r="G4" s="5" t="s">
        <v>85</v>
      </c>
      <c r="H4" s="5" t="s">
        <v>104</v>
      </c>
      <c r="I4" s="5" t="s">
        <v>85</v>
      </c>
      <c r="J4" s="30" t="s">
        <v>313</v>
      </c>
      <c r="K4" s="30" t="s">
        <v>246</v>
      </c>
    </row>
    <row r="5" spans="1:11" customFormat="1" x14ac:dyDescent="0.3">
      <c r="A5" s="30" t="s">
        <v>110</v>
      </c>
      <c r="B5" s="30" t="s">
        <v>307</v>
      </c>
      <c r="C5" s="5" t="s">
        <v>103</v>
      </c>
      <c r="D5" s="5" t="s">
        <v>2</v>
      </c>
      <c r="E5" s="5" t="s">
        <v>86</v>
      </c>
      <c r="F5" s="5" t="s">
        <v>104</v>
      </c>
      <c r="G5" s="5" t="s">
        <v>85</v>
      </c>
      <c r="H5" s="5" t="s">
        <v>104</v>
      </c>
      <c r="I5" s="5" t="s">
        <v>85</v>
      </c>
      <c r="J5" s="30" t="s">
        <v>313</v>
      </c>
      <c r="K5" s="30" t="s">
        <v>246</v>
      </c>
    </row>
    <row r="6" spans="1:11" customFormat="1" x14ac:dyDescent="0.3">
      <c r="A6" s="30" t="s">
        <v>102</v>
      </c>
      <c r="B6" s="30" t="s">
        <v>308</v>
      </c>
      <c r="C6" s="5" t="s">
        <v>103</v>
      </c>
      <c r="D6" s="5" t="s">
        <v>2</v>
      </c>
      <c r="E6" s="5" t="s">
        <v>86</v>
      </c>
      <c r="F6" s="5" t="s">
        <v>104</v>
      </c>
      <c r="G6" s="5" t="s">
        <v>85</v>
      </c>
      <c r="H6" s="5" t="s">
        <v>104</v>
      </c>
      <c r="I6" s="5" t="s">
        <v>85</v>
      </c>
      <c r="J6" s="30" t="s">
        <v>313</v>
      </c>
      <c r="K6" s="30" t="s">
        <v>246</v>
      </c>
    </row>
    <row r="7" spans="1:11" customFormat="1" x14ac:dyDescent="0.3">
      <c r="A7" s="30" t="s">
        <v>105</v>
      </c>
      <c r="B7" s="30" t="s">
        <v>309</v>
      </c>
      <c r="C7" s="5" t="s">
        <v>103</v>
      </c>
      <c r="D7" s="5" t="s">
        <v>2</v>
      </c>
      <c r="E7" s="5" t="s">
        <v>86</v>
      </c>
      <c r="F7" s="5" t="s">
        <v>104</v>
      </c>
      <c r="G7" s="5" t="s">
        <v>85</v>
      </c>
      <c r="H7" s="5" t="s">
        <v>104</v>
      </c>
      <c r="I7" s="5" t="s">
        <v>85</v>
      </c>
      <c r="J7" s="30" t="s">
        <v>313</v>
      </c>
      <c r="K7" s="30" t="s">
        <v>246</v>
      </c>
    </row>
    <row r="8" spans="1:11" customFormat="1" x14ac:dyDescent="0.3">
      <c r="A8" s="30" t="s">
        <v>106</v>
      </c>
      <c r="B8" s="30" t="s">
        <v>310</v>
      </c>
      <c r="C8" s="5" t="s">
        <v>103</v>
      </c>
      <c r="D8" s="5" t="s">
        <v>2</v>
      </c>
      <c r="E8" s="5" t="s">
        <v>86</v>
      </c>
      <c r="F8" s="5" t="s">
        <v>104</v>
      </c>
      <c r="G8" s="5" t="s">
        <v>85</v>
      </c>
      <c r="H8" s="5" t="s">
        <v>104</v>
      </c>
      <c r="I8" s="5" t="s">
        <v>85</v>
      </c>
      <c r="J8" s="30" t="s">
        <v>313</v>
      </c>
      <c r="K8" s="30" t="s">
        <v>246</v>
      </c>
    </row>
    <row r="9" spans="1:11" customFormat="1" x14ac:dyDescent="0.3">
      <c r="A9" s="30" t="s">
        <v>108</v>
      </c>
      <c r="B9" s="30" t="s">
        <v>311</v>
      </c>
      <c r="C9" s="5" t="s">
        <v>103</v>
      </c>
      <c r="D9" s="5" t="s">
        <v>2</v>
      </c>
      <c r="E9" s="5" t="s">
        <v>86</v>
      </c>
      <c r="F9" s="5" t="s">
        <v>104</v>
      </c>
      <c r="G9" s="5" t="s">
        <v>85</v>
      </c>
      <c r="H9" s="5" t="s">
        <v>104</v>
      </c>
      <c r="I9" s="5" t="s">
        <v>85</v>
      </c>
      <c r="J9" s="30" t="s">
        <v>313</v>
      </c>
      <c r="K9" s="30" t="s">
        <v>246</v>
      </c>
    </row>
    <row r="10" spans="1:11" customFormat="1" x14ac:dyDescent="0.3">
      <c r="A10" s="30" t="s">
        <v>228</v>
      </c>
      <c r="B10" s="30" t="s">
        <v>315</v>
      </c>
      <c r="C10" s="5" t="s">
        <v>60</v>
      </c>
      <c r="D10" s="5" t="s">
        <v>7</v>
      </c>
      <c r="E10" s="5" t="s">
        <v>78</v>
      </c>
      <c r="F10" s="5" t="s">
        <v>76</v>
      </c>
      <c r="G10" s="5" t="s">
        <v>77</v>
      </c>
      <c r="H10" s="5" t="s">
        <v>76</v>
      </c>
      <c r="I10" s="5" t="s">
        <v>77</v>
      </c>
      <c r="J10" s="30" t="s">
        <v>316</v>
      </c>
      <c r="K10" s="30" t="s">
        <v>247</v>
      </c>
    </row>
    <row r="11" spans="1:11" customFormat="1" x14ac:dyDescent="0.3">
      <c r="A11" s="30" t="s">
        <v>228</v>
      </c>
      <c r="B11" s="30" t="s">
        <v>315</v>
      </c>
      <c r="C11" s="5" t="s">
        <v>60</v>
      </c>
      <c r="D11" s="5" t="s">
        <v>31</v>
      </c>
      <c r="E11" s="5" t="s">
        <v>93</v>
      </c>
      <c r="F11" s="5" t="s">
        <v>163</v>
      </c>
      <c r="G11" s="5" t="s">
        <v>91</v>
      </c>
      <c r="H11" s="5" t="s">
        <v>163</v>
      </c>
      <c r="I11" s="5" t="s">
        <v>91</v>
      </c>
      <c r="J11" s="30" t="s">
        <v>316</v>
      </c>
      <c r="K11" s="30" t="s">
        <v>247</v>
      </c>
    </row>
    <row r="12" spans="1:11" customFormat="1" x14ac:dyDescent="0.3">
      <c r="A12" s="30" t="s">
        <v>114</v>
      </c>
      <c r="B12" s="30" t="s">
        <v>364</v>
      </c>
      <c r="C12" s="5" t="s">
        <v>57</v>
      </c>
      <c r="D12" s="5" t="s">
        <v>13</v>
      </c>
      <c r="E12" s="5" t="s">
        <v>70</v>
      </c>
      <c r="F12" s="5" t="s">
        <v>69</v>
      </c>
      <c r="G12" s="5" t="s">
        <v>69</v>
      </c>
      <c r="H12" s="5" t="s">
        <v>69</v>
      </c>
      <c r="I12" s="5" t="s">
        <v>69</v>
      </c>
      <c r="J12" s="30" t="s">
        <v>360</v>
      </c>
      <c r="K12" s="30" t="s">
        <v>248</v>
      </c>
    </row>
    <row r="13" spans="1:11" customFormat="1" x14ac:dyDescent="0.3">
      <c r="A13" s="30" t="s">
        <v>115</v>
      </c>
      <c r="B13" s="30" t="s">
        <v>365</v>
      </c>
      <c r="C13" s="5" t="s">
        <v>57</v>
      </c>
      <c r="D13" s="5" t="s">
        <v>13</v>
      </c>
      <c r="E13" s="5" t="s">
        <v>70</v>
      </c>
      <c r="F13" s="5" t="s">
        <v>69</v>
      </c>
      <c r="G13" s="5" t="s">
        <v>69</v>
      </c>
      <c r="H13" s="5" t="s">
        <v>69</v>
      </c>
      <c r="I13" s="5" t="s">
        <v>69</v>
      </c>
      <c r="J13" s="30" t="s">
        <v>360</v>
      </c>
      <c r="K13" s="30" t="s">
        <v>248</v>
      </c>
    </row>
    <row r="14" spans="1:11" customFormat="1" x14ac:dyDescent="0.3">
      <c r="A14" s="30" t="s">
        <v>116</v>
      </c>
      <c r="B14" s="30" t="s">
        <v>408</v>
      </c>
      <c r="C14" s="5" t="s">
        <v>57</v>
      </c>
      <c r="D14" s="5" t="s">
        <v>14</v>
      </c>
      <c r="E14" s="5" t="s">
        <v>71</v>
      </c>
      <c r="F14" s="5" t="s">
        <v>69</v>
      </c>
      <c r="G14" s="5" t="s">
        <v>69</v>
      </c>
      <c r="H14" s="5" t="s">
        <v>69</v>
      </c>
      <c r="I14" s="5" t="s">
        <v>69</v>
      </c>
      <c r="J14" s="30" t="s">
        <v>407</v>
      </c>
      <c r="K14" s="30" t="s">
        <v>249</v>
      </c>
    </row>
    <row r="15" spans="1:11" customFormat="1" x14ac:dyDescent="0.3">
      <c r="A15" s="30" t="s">
        <v>117</v>
      </c>
      <c r="B15" s="30" t="s">
        <v>406</v>
      </c>
      <c r="C15" s="5" t="s">
        <v>66</v>
      </c>
      <c r="D15" s="5" t="s">
        <v>15</v>
      </c>
      <c r="E15" s="5" t="s">
        <v>67</v>
      </c>
      <c r="F15" s="5" t="s">
        <v>457</v>
      </c>
      <c r="G15" s="5" t="s">
        <v>65</v>
      </c>
      <c r="H15" s="5" t="s">
        <v>457</v>
      </c>
      <c r="I15" s="5" t="s">
        <v>65</v>
      </c>
      <c r="J15" s="30" t="s">
        <v>405</v>
      </c>
      <c r="K15" s="30" t="s">
        <v>250</v>
      </c>
    </row>
    <row r="16" spans="1:11" customFormat="1" x14ac:dyDescent="0.3">
      <c r="A16" s="30" t="s">
        <v>229</v>
      </c>
      <c r="B16" s="30" t="s">
        <v>338</v>
      </c>
      <c r="C16" s="5" t="s">
        <v>57</v>
      </c>
      <c r="D16" s="5" t="s">
        <v>16</v>
      </c>
      <c r="E16" s="5" t="s">
        <v>68</v>
      </c>
      <c r="F16" s="5" t="s">
        <v>457</v>
      </c>
      <c r="G16" s="5" t="s">
        <v>65</v>
      </c>
      <c r="H16" s="5" t="s">
        <v>457</v>
      </c>
      <c r="I16" s="5" t="s">
        <v>65</v>
      </c>
      <c r="J16" s="30" t="s">
        <v>341</v>
      </c>
      <c r="K16" s="30" t="s">
        <v>251</v>
      </c>
    </row>
    <row r="17" spans="1:11" customFormat="1" x14ac:dyDescent="0.3">
      <c r="A17" s="30" t="s">
        <v>229</v>
      </c>
      <c r="B17" s="30" t="s">
        <v>338</v>
      </c>
      <c r="C17" s="5" t="s">
        <v>57</v>
      </c>
      <c r="D17" s="5" t="s">
        <v>43</v>
      </c>
      <c r="E17" s="5" t="s">
        <v>72</v>
      </c>
      <c r="F17" s="5" t="s">
        <v>69</v>
      </c>
      <c r="G17" s="5" t="s">
        <v>69</v>
      </c>
      <c r="H17" s="5" t="s">
        <v>69</v>
      </c>
      <c r="I17" s="5" t="s">
        <v>69</v>
      </c>
      <c r="J17" s="30" t="s">
        <v>341</v>
      </c>
      <c r="K17" s="30" t="s">
        <v>251</v>
      </c>
    </row>
    <row r="18" spans="1:11" customFormat="1" x14ac:dyDescent="0.3">
      <c r="A18" s="30" t="s">
        <v>121</v>
      </c>
      <c r="B18" s="30" t="s">
        <v>366</v>
      </c>
      <c r="C18" s="5" t="s">
        <v>58</v>
      </c>
      <c r="D18" s="5" t="s">
        <v>17</v>
      </c>
      <c r="E18" s="5" t="s">
        <v>84</v>
      </c>
      <c r="F18" s="5" t="s">
        <v>122</v>
      </c>
      <c r="G18" s="5" t="s">
        <v>83</v>
      </c>
      <c r="H18" s="5" t="s">
        <v>122</v>
      </c>
      <c r="I18" s="5" t="s">
        <v>83</v>
      </c>
      <c r="J18" s="30" t="s">
        <v>362</v>
      </c>
      <c r="K18" s="30" t="s">
        <v>252</v>
      </c>
    </row>
    <row r="19" spans="1:11" customFormat="1" x14ac:dyDescent="0.3">
      <c r="A19" s="30" t="s">
        <v>123</v>
      </c>
      <c r="B19" s="30" t="s">
        <v>355</v>
      </c>
      <c r="C19" s="5" t="s">
        <v>58</v>
      </c>
      <c r="D19" s="5" t="s">
        <v>40</v>
      </c>
      <c r="E19" s="5" t="s">
        <v>80</v>
      </c>
      <c r="F19" s="5" t="s">
        <v>124</v>
      </c>
      <c r="G19" s="5" t="s">
        <v>79</v>
      </c>
      <c r="H19" s="5" t="s">
        <v>124</v>
      </c>
      <c r="I19" s="5" t="s">
        <v>79</v>
      </c>
      <c r="J19" s="30" t="s">
        <v>352</v>
      </c>
      <c r="K19" s="30" t="s">
        <v>253</v>
      </c>
    </row>
    <row r="20" spans="1:11" customFormat="1" x14ac:dyDescent="0.3">
      <c r="A20" s="30" t="s">
        <v>125</v>
      </c>
      <c r="B20" s="30" t="s">
        <v>409</v>
      </c>
      <c r="C20" s="5" t="s">
        <v>52</v>
      </c>
      <c r="D20" s="5" t="s">
        <v>20</v>
      </c>
      <c r="E20" s="5" t="s">
        <v>96</v>
      </c>
      <c r="F20" s="5" t="s">
        <v>95</v>
      </c>
      <c r="G20" s="5" t="s">
        <v>95</v>
      </c>
      <c r="H20" s="5" t="s">
        <v>95</v>
      </c>
      <c r="I20" s="5" t="s">
        <v>95</v>
      </c>
      <c r="J20" s="30" t="s">
        <v>410</v>
      </c>
      <c r="K20" s="30" t="s">
        <v>254</v>
      </c>
    </row>
    <row r="21" spans="1:11" customFormat="1" x14ac:dyDescent="0.3">
      <c r="A21" s="30" t="s">
        <v>126</v>
      </c>
      <c r="B21" s="30" t="s">
        <v>372</v>
      </c>
      <c r="C21" s="5" t="s">
        <v>66</v>
      </c>
      <c r="D21" s="5" t="s">
        <v>41</v>
      </c>
      <c r="E21" s="5" t="s">
        <v>97</v>
      </c>
      <c r="F21" s="5" t="s">
        <v>95</v>
      </c>
      <c r="G21" s="5" t="s">
        <v>95</v>
      </c>
      <c r="H21" s="5" t="s">
        <v>95</v>
      </c>
      <c r="I21" s="5" t="s">
        <v>95</v>
      </c>
      <c r="J21" s="30" t="s">
        <v>378</v>
      </c>
      <c r="K21" s="30" t="s">
        <v>255</v>
      </c>
    </row>
    <row r="22" spans="1:11" customFormat="1" x14ac:dyDescent="0.3">
      <c r="A22" s="30" t="s">
        <v>127</v>
      </c>
      <c r="B22" s="30" t="s">
        <v>373</v>
      </c>
      <c r="C22" s="5" t="s">
        <v>66</v>
      </c>
      <c r="D22" s="5" t="s">
        <v>41</v>
      </c>
      <c r="E22" s="5" t="s">
        <v>97</v>
      </c>
      <c r="F22" s="5" t="s">
        <v>95</v>
      </c>
      <c r="G22" s="5" t="s">
        <v>95</v>
      </c>
      <c r="H22" s="5" t="s">
        <v>95</v>
      </c>
      <c r="I22" s="5" t="s">
        <v>95</v>
      </c>
      <c r="J22" s="30" t="s">
        <v>378</v>
      </c>
      <c r="K22" s="30" t="s">
        <v>255</v>
      </c>
    </row>
    <row r="23" spans="1:11" customFormat="1" x14ac:dyDescent="0.3">
      <c r="A23" s="30" t="s">
        <v>128</v>
      </c>
      <c r="B23" s="30" t="s">
        <v>374</v>
      </c>
      <c r="C23" s="5" t="s">
        <v>66</v>
      </c>
      <c r="D23" s="5" t="s">
        <v>41</v>
      </c>
      <c r="E23" s="5" t="s">
        <v>97</v>
      </c>
      <c r="F23" s="5" t="s">
        <v>95</v>
      </c>
      <c r="G23" s="5" t="s">
        <v>95</v>
      </c>
      <c r="H23" s="5" t="s">
        <v>95</v>
      </c>
      <c r="I23" s="5" t="s">
        <v>95</v>
      </c>
      <c r="J23" s="30" t="s">
        <v>378</v>
      </c>
      <c r="K23" s="30" t="s">
        <v>255</v>
      </c>
    </row>
    <row r="24" spans="1:11" customFormat="1" x14ac:dyDescent="0.3">
      <c r="A24" s="30" t="s">
        <v>129</v>
      </c>
      <c r="B24" s="30" t="s">
        <v>375</v>
      </c>
      <c r="C24" s="5" t="s">
        <v>66</v>
      </c>
      <c r="D24" s="5" t="s">
        <v>41</v>
      </c>
      <c r="E24" s="5" t="s">
        <v>97</v>
      </c>
      <c r="F24" s="5" t="s">
        <v>95</v>
      </c>
      <c r="G24" s="5" t="s">
        <v>95</v>
      </c>
      <c r="H24" s="5" t="s">
        <v>95</v>
      </c>
      <c r="I24" s="5" t="s">
        <v>95</v>
      </c>
      <c r="J24" s="30" t="s">
        <v>378</v>
      </c>
      <c r="K24" s="30" t="s">
        <v>255</v>
      </c>
    </row>
    <row r="25" spans="1:11" customFormat="1" x14ac:dyDescent="0.3">
      <c r="A25" s="30" t="s">
        <v>130</v>
      </c>
      <c r="B25" s="30" t="s">
        <v>376</v>
      </c>
      <c r="C25" s="5" t="s">
        <v>66</v>
      </c>
      <c r="D25" s="5" t="s">
        <v>41</v>
      </c>
      <c r="E25" s="5" t="s">
        <v>97</v>
      </c>
      <c r="F25" s="5" t="s">
        <v>95</v>
      </c>
      <c r="G25" s="5" t="s">
        <v>95</v>
      </c>
      <c r="H25" s="5" t="s">
        <v>95</v>
      </c>
      <c r="I25" s="5" t="s">
        <v>95</v>
      </c>
      <c r="J25" s="30" t="s">
        <v>378</v>
      </c>
      <c r="K25" s="30" t="s">
        <v>255</v>
      </c>
    </row>
    <row r="26" spans="1:11" customFormat="1" x14ac:dyDescent="0.3">
      <c r="A26" s="30" t="s">
        <v>131</v>
      </c>
      <c r="B26" s="30" t="s">
        <v>377</v>
      </c>
      <c r="C26" s="5" t="s">
        <v>66</v>
      </c>
      <c r="D26" s="5" t="s">
        <v>41</v>
      </c>
      <c r="E26" s="5" t="s">
        <v>97</v>
      </c>
      <c r="F26" s="5" t="s">
        <v>95</v>
      </c>
      <c r="G26" s="5" t="s">
        <v>95</v>
      </c>
      <c r="H26" s="5" t="s">
        <v>95</v>
      </c>
      <c r="I26" s="5" t="s">
        <v>95</v>
      </c>
      <c r="J26" s="30" t="s">
        <v>378</v>
      </c>
      <c r="K26" s="30" t="s">
        <v>255</v>
      </c>
    </row>
    <row r="27" spans="1:11" customFormat="1" x14ac:dyDescent="0.3">
      <c r="A27" s="30" t="s">
        <v>159</v>
      </c>
      <c r="B27" s="30" t="s">
        <v>411</v>
      </c>
      <c r="C27" s="5" t="s">
        <v>58</v>
      </c>
      <c r="D27" s="5" t="s">
        <v>299</v>
      </c>
      <c r="E27" s="5" t="s">
        <v>300</v>
      </c>
      <c r="F27" s="5" t="s">
        <v>53</v>
      </c>
      <c r="G27" s="5" t="s">
        <v>54</v>
      </c>
      <c r="H27" s="5" t="s">
        <v>53</v>
      </c>
      <c r="I27" s="5" t="s">
        <v>54</v>
      </c>
      <c r="J27" s="30" t="s">
        <v>412</v>
      </c>
      <c r="K27" s="30" t="s">
        <v>256</v>
      </c>
    </row>
    <row r="28" spans="1:11" customFormat="1" x14ac:dyDescent="0.3">
      <c r="A28" s="30" t="s">
        <v>160</v>
      </c>
      <c r="B28" s="30" t="s">
        <v>367</v>
      </c>
      <c r="C28" s="5" t="s">
        <v>57</v>
      </c>
      <c r="D28" s="5" t="s">
        <v>22</v>
      </c>
      <c r="E28" s="5" t="s">
        <v>75</v>
      </c>
      <c r="F28" s="5" t="s">
        <v>161</v>
      </c>
      <c r="G28" s="5" t="s">
        <v>74</v>
      </c>
      <c r="H28" s="5" t="s">
        <v>161</v>
      </c>
      <c r="I28" s="5" t="s">
        <v>74</v>
      </c>
      <c r="J28" s="30" t="s">
        <v>363</v>
      </c>
      <c r="K28" s="30" t="s">
        <v>257</v>
      </c>
    </row>
    <row r="29" spans="1:11" customFormat="1" x14ac:dyDescent="0.3">
      <c r="A29" s="30" t="s">
        <v>165</v>
      </c>
      <c r="B29" s="30" t="s">
        <v>413</v>
      </c>
      <c r="C29" s="5" t="s">
        <v>60</v>
      </c>
      <c r="D29" s="5" t="s">
        <v>24</v>
      </c>
      <c r="E29" s="5" t="s">
        <v>92</v>
      </c>
      <c r="F29" s="5" t="s">
        <v>163</v>
      </c>
      <c r="G29" s="5" t="s">
        <v>91</v>
      </c>
      <c r="H29" s="5" t="s">
        <v>163</v>
      </c>
      <c r="I29" s="5" t="s">
        <v>91</v>
      </c>
      <c r="J29" s="30" t="s">
        <v>416</v>
      </c>
      <c r="K29" s="30" t="s">
        <v>258</v>
      </c>
    </row>
    <row r="30" spans="1:11" customFormat="1" x14ac:dyDescent="0.3">
      <c r="A30" s="30" t="s">
        <v>164</v>
      </c>
      <c r="B30" s="30" t="s">
        <v>414</v>
      </c>
      <c r="C30" s="5" t="s">
        <v>60</v>
      </c>
      <c r="D30" s="5" t="s">
        <v>24</v>
      </c>
      <c r="E30" s="5" t="s">
        <v>92</v>
      </c>
      <c r="F30" s="5" t="s">
        <v>163</v>
      </c>
      <c r="G30" s="5" t="s">
        <v>91</v>
      </c>
      <c r="H30" s="5" t="s">
        <v>163</v>
      </c>
      <c r="I30" s="5" t="s">
        <v>91</v>
      </c>
      <c r="J30" s="30" t="s">
        <v>416</v>
      </c>
      <c r="K30" s="30" t="s">
        <v>258</v>
      </c>
    </row>
    <row r="31" spans="1:11" customFormat="1" x14ac:dyDescent="0.3">
      <c r="A31" s="30" t="s">
        <v>230</v>
      </c>
      <c r="B31" s="30" t="s">
        <v>371</v>
      </c>
      <c r="C31" s="5" t="s">
        <v>60</v>
      </c>
      <c r="D31" s="5" t="s">
        <v>24</v>
      </c>
      <c r="E31" s="5" t="s">
        <v>92</v>
      </c>
      <c r="F31" s="5" t="s">
        <v>163</v>
      </c>
      <c r="G31" s="5" t="s">
        <v>91</v>
      </c>
      <c r="H31" s="5" t="s">
        <v>163</v>
      </c>
      <c r="I31" s="5" t="s">
        <v>91</v>
      </c>
      <c r="J31" s="30" t="s">
        <v>370</v>
      </c>
      <c r="K31" s="30" t="s">
        <v>259</v>
      </c>
    </row>
    <row r="32" spans="1:11" customFormat="1" x14ac:dyDescent="0.3">
      <c r="A32" s="30" t="s">
        <v>230</v>
      </c>
      <c r="B32" s="30" t="s">
        <v>371</v>
      </c>
      <c r="C32" s="5" t="s">
        <v>60</v>
      </c>
      <c r="D32" s="5" t="s">
        <v>31</v>
      </c>
      <c r="E32" s="5" t="s">
        <v>93</v>
      </c>
      <c r="F32" s="5" t="s">
        <v>163</v>
      </c>
      <c r="G32" s="5" t="s">
        <v>91</v>
      </c>
      <c r="H32" s="5" t="s">
        <v>163</v>
      </c>
      <c r="I32" s="5" t="s">
        <v>91</v>
      </c>
      <c r="J32" s="30" t="s">
        <v>370</v>
      </c>
      <c r="K32" s="30" t="s">
        <v>259</v>
      </c>
    </row>
    <row r="33" spans="1:11" customFormat="1" x14ac:dyDescent="0.3">
      <c r="A33" s="30" t="s">
        <v>162</v>
      </c>
      <c r="B33" s="30" t="s">
        <v>415</v>
      </c>
      <c r="C33" s="5" t="s">
        <v>60</v>
      </c>
      <c r="D33" s="5" t="s">
        <v>24</v>
      </c>
      <c r="E33" s="5" t="s">
        <v>92</v>
      </c>
      <c r="F33" s="5" t="s">
        <v>163</v>
      </c>
      <c r="G33" s="5" t="s">
        <v>91</v>
      </c>
      <c r="H33" s="5" t="s">
        <v>163</v>
      </c>
      <c r="I33" s="5" t="s">
        <v>91</v>
      </c>
      <c r="J33" s="30" t="s">
        <v>416</v>
      </c>
      <c r="K33" s="30" t="s">
        <v>258</v>
      </c>
    </row>
    <row r="34" spans="1:11" customFormat="1" x14ac:dyDescent="0.3">
      <c r="A34" s="30" t="s">
        <v>168</v>
      </c>
      <c r="B34" s="30" t="s">
        <v>417</v>
      </c>
      <c r="C34" s="5" t="s">
        <v>52</v>
      </c>
      <c r="D34" s="5" t="s">
        <v>44</v>
      </c>
      <c r="E34" s="5" t="s">
        <v>55</v>
      </c>
      <c r="F34" s="5" t="s">
        <v>53</v>
      </c>
      <c r="G34" s="5" t="s">
        <v>54</v>
      </c>
      <c r="H34" s="5" t="s">
        <v>53</v>
      </c>
      <c r="I34" s="5" t="s">
        <v>54</v>
      </c>
      <c r="J34" s="30" t="s">
        <v>418</v>
      </c>
      <c r="K34" s="30" t="s">
        <v>260</v>
      </c>
    </row>
    <row r="35" spans="1:11" customFormat="1" x14ac:dyDescent="0.3">
      <c r="A35" s="30" t="s">
        <v>172</v>
      </c>
      <c r="B35" s="30" t="s">
        <v>333</v>
      </c>
      <c r="C35" s="5" t="s">
        <v>57</v>
      </c>
      <c r="D35" s="5" t="s">
        <v>25</v>
      </c>
      <c r="E35" s="5" t="s">
        <v>170</v>
      </c>
      <c r="F35" s="5" t="s">
        <v>161</v>
      </c>
      <c r="G35" s="5" t="s">
        <v>74</v>
      </c>
      <c r="H35" s="5" t="s">
        <v>161</v>
      </c>
      <c r="I35" s="5" t="s">
        <v>74</v>
      </c>
      <c r="J35" s="30" t="s">
        <v>332</v>
      </c>
      <c r="K35" s="30" t="s">
        <v>261</v>
      </c>
    </row>
    <row r="36" spans="1:11" customFormat="1" x14ac:dyDescent="0.3">
      <c r="A36" s="30" t="s">
        <v>173</v>
      </c>
      <c r="B36" s="30" t="s">
        <v>334</v>
      </c>
      <c r="C36" s="5" t="s">
        <v>57</v>
      </c>
      <c r="D36" s="5" t="s">
        <v>25</v>
      </c>
      <c r="E36" s="5" t="s">
        <v>170</v>
      </c>
      <c r="F36" s="5" t="s">
        <v>161</v>
      </c>
      <c r="G36" s="5" t="s">
        <v>74</v>
      </c>
      <c r="H36" s="5" t="s">
        <v>161</v>
      </c>
      <c r="I36" s="5" t="s">
        <v>74</v>
      </c>
      <c r="J36" s="30" t="s">
        <v>332</v>
      </c>
      <c r="K36" s="30" t="s">
        <v>261</v>
      </c>
    </row>
    <row r="37" spans="1:11" customFormat="1" x14ac:dyDescent="0.3">
      <c r="A37" s="30" t="s">
        <v>169</v>
      </c>
      <c r="B37" s="30" t="s">
        <v>335</v>
      </c>
      <c r="C37" s="5" t="s">
        <v>57</v>
      </c>
      <c r="D37" s="5" t="s">
        <v>25</v>
      </c>
      <c r="E37" s="5" t="s">
        <v>170</v>
      </c>
      <c r="F37" s="5" t="s">
        <v>161</v>
      </c>
      <c r="G37" s="5" t="s">
        <v>74</v>
      </c>
      <c r="H37" s="5" t="s">
        <v>161</v>
      </c>
      <c r="I37" s="5" t="s">
        <v>74</v>
      </c>
      <c r="J37" s="30" t="s">
        <v>332</v>
      </c>
      <c r="K37" s="30" t="s">
        <v>261</v>
      </c>
    </row>
    <row r="38" spans="1:11" customFormat="1" x14ac:dyDescent="0.3">
      <c r="A38" s="30" t="s">
        <v>174</v>
      </c>
      <c r="B38" s="30" t="s">
        <v>336</v>
      </c>
      <c r="C38" s="5" t="s">
        <v>57</v>
      </c>
      <c r="D38" s="5" t="s">
        <v>25</v>
      </c>
      <c r="E38" s="5" t="s">
        <v>170</v>
      </c>
      <c r="F38" s="5" t="s">
        <v>161</v>
      </c>
      <c r="G38" s="5" t="s">
        <v>74</v>
      </c>
      <c r="H38" s="5" t="s">
        <v>161</v>
      </c>
      <c r="I38" s="5" t="s">
        <v>74</v>
      </c>
      <c r="J38" s="30" t="s">
        <v>332</v>
      </c>
      <c r="K38" s="30" t="s">
        <v>261</v>
      </c>
    </row>
    <row r="39" spans="1:11" customFormat="1" x14ac:dyDescent="0.3">
      <c r="A39" s="30" t="s">
        <v>171</v>
      </c>
      <c r="B39" s="30" t="s">
        <v>337</v>
      </c>
      <c r="C39" s="5" t="s">
        <v>57</v>
      </c>
      <c r="D39" s="5" t="s">
        <v>25</v>
      </c>
      <c r="E39" s="5" t="s">
        <v>170</v>
      </c>
      <c r="F39" s="5" t="s">
        <v>161</v>
      </c>
      <c r="G39" s="5" t="s">
        <v>74</v>
      </c>
      <c r="H39" s="5" t="s">
        <v>161</v>
      </c>
      <c r="I39" s="5" t="s">
        <v>74</v>
      </c>
      <c r="J39" s="30" t="s">
        <v>332</v>
      </c>
      <c r="K39" s="30" t="s">
        <v>261</v>
      </c>
    </row>
    <row r="40" spans="1:11" customFormat="1" x14ac:dyDescent="0.3">
      <c r="A40" s="30" t="s">
        <v>231</v>
      </c>
      <c r="B40" s="30" t="s">
        <v>368</v>
      </c>
      <c r="C40" s="5" t="s">
        <v>58</v>
      </c>
      <c r="D40" s="5" t="s">
        <v>27</v>
      </c>
      <c r="E40" s="5" t="s">
        <v>81</v>
      </c>
      <c r="F40" s="5" t="s">
        <v>124</v>
      </c>
      <c r="G40" s="5" t="s">
        <v>79</v>
      </c>
      <c r="H40" s="5" t="s">
        <v>124</v>
      </c>
      <c r="I40" s="5" t="s">
        <v>79</v>
      </c>
      <c r="J40" s="30" t="s">
        <v>361</v>
      </c>
      <c r="K40" s="30" t="s">
        <v>262</v>
      </c>
    </row>
    <row r="41" spans="1:11" customFormat="1" x14ac:dyDescent="0.3">
      <c r="A41" s="30" t="s">
        <v>175</v>
      </c>
      <c r="B41" s="30" t="s">
        <v>345</v>
      </c>
      <c r="C41" s="5" t="s">
        <v>57</v>
      </c>
      <c r="D41" s="5" t="s">
        <v>28</v>
      </c>
      <c r="E41" s="5" t="s">
        <v>176</v>
      </c>
      <c r="F41" s="5" t="s">
        <v>53</v>
      </c>
      <c r="G41" s="5" t="s">
        <v>54</v>
      </c>
      <c r="H41" s="5" t="s">
        <v>53</v>
      </c>
      <c r="I41" s="5" t="s">
        <v>54</v>
      </c>
      <c r="J41" s="30" t="s">
        <v>344</v>
      </c>
      <c r="K41" s="30" t="s">
        <v>263</v>
      </c>
    </row>
    <row r="42" spans="1:11" customFormat="1" x14ac:dyDescent="0.3">
      <c r="A42" s="30" t="s">
        <v>177</v>
      </c>
      <c r="B42" s="30" t="s">
        <v>346</v>
      </c>
      <c r="C42" s="5" t="s">
        <v>57</v>
      </c>
      <c r="D42" s="5" t="s">
        <v>28</v>
      </c>
      <c r="E42" s="5" t="s">
        <v>176</v>
      </c>
      <c r="F42" s="5" t="s">
        <v>53</v>
      </c>
      <c r="G42" s="5" t="s">
        <v>54</v>
      </c>
      <c r="H42" s="5" t="s">
        <v>53</v>
      </c>
      <c r="I42" s="5" t="s">
        <v>54</v>
      </c>
      <c r="J42" s="30" t="s">
        <v>344</v>
      </c>
      <c r="K42" s="30" t="s">
        <v>263</v>
      </c>
    </row>
    <row r="43" spans="1:11" customFormat="1" x14ac:dyDescent="0.3">
      <c r="A43" s="30" t="s">
        <v>178</v>
      </c>
      <c r="B43" s="30" t="s">
        <v>347</v>
      </c>
      <c r="C43" s="5" t="s">
        <v>57</v>
      </c>
      <c r="D43" s="5" t="s">
        <v>28</v>
      </c>
      <c r="E43" s="5" t="s">
        <v>176</v>
      </c>
      <c r="F43" s="5" t="s">
        <v>53</v>
      </c>
      <c r="G43" s="5" t="s">
        <v>54</v>
      </c>
      <c r="H43" s="5" t="s">
        <v>53</v>
      </c>
      <c r="I43" s="5" t="s">
        <v>54</v>
      </c>
      <c r="J43" s="30" t="s">
        <v>344</v>
      </c>
      <c r="K43" s="30" t="s">
        <v>263</v>
      </c>
    </row>
    <row r="44" spans="1:11" customFormat="1" x14ac:dyDescent="0.3">
      <c r="A44" s="30" t="s">
        <v>179</v>
      </c>
      <c r="B44" s="30" t="s">
        <v>419</v>
      </c>
      <c r="C44" s="5" t="s">
        <v>52</v>
      </c>
      <c r="D44" s="5" t="s">
        <v>30</v>
      </c>
      <c r="E44" s="5" t="s">
        <v>61</v>
      </c>
      <c r="F44" s="5" t="s">
        <v>53</v>
      </c>
      <c r="G44" s="5" t="s">
        <v>54</v>
      </c>
      <c r="H44" s="5" t="s">
        <v>180</v>
      </c>
      <c r="I44" s="5" t="s">
        <v>227</v>
      </c>
      <c r="J44" s="30" t="s">
        <v>420</v>
      </c>
      <c r="K44" s="30" t="s">
        <v>264</v>
      </c>
    </row>
    <row r="45" spans="1:11" customFormat="1" x14ac:dyDescent="0.3">
      <c r="A45" s="30" t="s">
        <v>181</v>
      </c>
      <c r="B45" s="30" t="s">
        <v>314</v>
      </c>
      <c r="C45" s="5" t="s">
        <v>60</v>
      </c>
      <c r="D45" s="5" t="s">
        <v>31</v>
      </c>
      <c r="E45" s="5" t="s">
        <v>93</v>
      </c>
      <c r="F45" s="5" t="s">
        <v>163</v>
      </c>
      <c r="G45" s="5" t="s">
        <v>91</v>
      </c>
      <c r="H45" s="5" t="s">
        <v>163</v>
      </c>
      <c r="I45" s="5" t="s">
        <v>91</v>
      </c>
      <c r="J45" s="30" t="s">
        <v>316</v>
      </c>
      <c r="K45" s="30" t="s">
        <v>247</v>
      </c>
    </row>
    <row r="46" spans="1:11" customFormat="1" x14ac:dyDescent="0.3">
      <c r="A46" s="30" t="s">
        <v>182</v>
      </c>
      <c r="B46" s="30" t="s">
        <v>422</v>
      </c>
      <c r="C46" s="5" t="s">
        <v>60</v>
      </c>
      <c r="D46" s="5" t="s">
        <v>33</v>
      </c>
      <c r="E46" s="5" t="s">
        <v>59</v>
      </c>
      <c r="F46" s="5" t="s">
        <v>53</v>
      </c>
      <c r="G46" s="5" t="s">
        <v>54</v>
      </c>
      <c r="H46" s="5" t="s">
        <v>53</v>
      </c>
      <c r="I46" s="5" t="s">
        <v>54</v>
      </c>
      <c r="J46" s="30" t="s">
        <v>421</v>
      </c>
      <c r="K46" s="30" t="s">
        <v>265</v>
      </c>
    </row>
    <row r="47" spans="1:11" customFormat="1" x14ac:dyDescent="0.3">
      <c r="A47" s="30" t="s">
        <v>183</v>
      </c>
      <c r="B47" s="30" t="s">
        <v>369</v>
      </c>
      <c r="C47" s="5" t="s">
        <v>57</v>
      </c>
      <c r="D47" s="5" t="s">
        <v>34</v>
      </c>
      <c r="E47" s="5" t="s">
        <v>73</v>
      </c>
      <c r="F47" s="5" t="s">
        <v>69</v>
      </c>
      <c r="G47" s="5" t="s">
        <v>69</v>
      </c>
      <c r="H47" s="5" t="s">
        <v>69</v>
      </c>
      <c r="I47" s="5" t="s">
        <v>69</v>
      </c>
      <c r="J47" s="30" t="s">
        <v>360</v>
      </c>
      <c r="K47" s="30" t="s">
        <v>248</v>
      </c>
    </row>
    <row r="48" spans="1:11" customFormat="1" x14ac:dyDescent="0.3">
      <c r="A48" s="30" t="s">
        <v>184</v>
      </c>
      <c r="B48" s="30" t="s">
        <v>423</v>
      </c>
      <c r="C48" s="5" t="s">
        <v>52</v>
      </c>
      <c r="D48" s="5" t="s">
        <v>36</v>
      </c>
      <c r="E48" s="5" t="s">
        <v>64</v>
      </c>
      <c r="F48" s="5" t="s">
        <v>185</v>
      </c>
      <c r="G48" s="5" t="s">
        <v>63</v>
      </c>
      <c r="H48" s="5" t="s">
        <v>185</v>
      </c>
      <c r="I48" s="5" t="s">
        <v>63</v>
      </c>
      <c r="J48" s="30" t="s">
        <v>426</v>
      </c>
      <c r="K48" s="30" t="s">
        <v>266</v>
      </c>
    </row>
    <row r="49" spans="1:11" customFormat="1" x14ac:dyDescent="0.3">
      <c r="A49" s="30" t="s">
        <v>186</v>
      </c>
      <c r="B49" s="30" t="s">
        <v>424</v>
      </c>
      <c r="C49" s="5" t="s">
        <v>52</v>
      </c>
      <c r="D49" s="5" t="s">
        <v>51</v>
      </c>
      <c r="E49" s="5" t="s">
        <v>187</v>
      </c>
      <c r="F49" s="5" t="s">
        <v>53</v>
      </c>
      <c r="G49" s="5" t="s">
        <v>54</v>
      </c>
      <c r="H49" s="5" t="s">
        <v>50</v>
      </c>
      <c r="I49" s="5" t="s">
        <v>50</v>
      </c>
      <c r="J49" s="30" t="s">
        <v>425</v>
      </c>
      <c r="K49" s="30" t="s">
        <v>267</v>
      </c>
    </row>
    <row r="50" spans="1:11" customFormat="1" x14ac:dyDescent="0.3">
      <c r="A50" s="30" t="s">
        <v>188</v>
      </c>
      <c r="B50" s="30" t="s">
        <v>349</v>
      </c>
      <c r="C50" s="5" t="s">
        <v>52</v>
      </c>
      <c r="D50" s="5" t="s">
        <v>458</v>
      </c>
      <c r="E50" s="5" t="s">
        <v>459</v>
      </c>
      <c r="F50" s="5" t="s">
        <v>53</v>
      </c>
      <c r="G50" s="5" t="s">
        <v>54</v>
      </c>
      <c r="H50" s="5" t="s">
        <v>53</v>
      </c>
      <c r="I50" s="5" t="s">
        <v>54</v>
      </c>
      <c r="J50" s="30" t="s">
        <v>348</v>
      </c>
      <c r="K50" s="30" t="s">
        <v>268</v>
      </c>
    </row>
    <row r="51" spans="1:11" customFormat="1" x14ac:dyDescent="0.3">
      <c r="A51" s="30" t="s">
        <v>189</v>
      </c>
      <c r="B51" s="30" t="s">
        <v>325</v>
      </c>
      <c r="C51" s="5" t="s">
        <v>103</v>
      </c>
      <c r="D51" s="5" t="s">
        <v>88</v>
      </c>
      <c r="E51" s="5" t="s">
        <v>89</v>
      </c>
      <c r="F51" s="5" t="s">
        <v>232</v>
      </c>
      <c r="G51" s="5" t="s">
        <v>269</v>
      </c>
      <c r="H51" s="5" t="s">
        <v>270</v>
      </c>
      <c r="I51" s="5" t="s">
        <v>87</v>
      </c>
      <c r="J51" s="30" t="s">
        <v>329</v>
      </c>
      <c r="K51" s="30" t="s">
        <v>271</v>
      </c>
    </row>
    <row r="52" spans="1:11" customFormat="1" x14ac:dyDescent="0.3">
      <c r="A52" s="30" t="s">
        <v>190</v>
      </c>
      <c r="B52" s="30" t="s">
        <v>433</v>
      </c>
      <c r="C52" s="5" t="s">
        <v>103</v>
      </c>
      <c r="D52" s="5" t="s">
        <v>88</v>
      </c>
      <c r="E52" s="5" t="s">
        <v>89</v>
      </c>
      <c r="F52" s="5" t="s">
        <v>232</v>
      </c>
      <c r="G52" s="5" t="s">
        <v>269</v>
      </c>
      <c r="H52" s="5" t="s">
        <v>270</v>
      </c>
      <c r="I52" s="5" t="s">
        <v>87</v>
      </c>
      <c r="J52" s="30" t="s">
        <v>431</v>
      </c>
      <c r="K52" s="30" t="s">
        <v>288</v>
      </c>
    </row>
    <row r="53" spans="1:11" customFormat="1" x14ac:dyDescent="0.3">
      <c r="A53" s="30" t="s">
        <v>202</v>
      </c>
      <c r="B53" s="30" t="s">
        <v>435</v>
      </c>
      <c r="C53" s="5" t="s">
        <v>103</v>
      </c>
      <c r="D53" s="5" t="s">
        <v>88</v>
      </c>
      <c r="E53" s="5" t="s">
        <v>89</v>
      </c>
      <c r="F53" s="5" t="s">
        <v>232</v>
      </c>
      <c r="G53" s="5" t="s">
        <v>269</v>
      </c>
      <c r="H53" s="5" t="s">
        <v>270</v>
      </c>
      <c r="I53" s="5" t="s">
        <v>87</v>
      </c>
      <c r="J53" s="30" t="s">
        <v>434</v>
      </c>
      <c r="K53" s="30" t="s">
        <v>272</v>
      </c>
    </row>
    <row r="54" spans="1:11" customFormat="1" x14ac:dyDescent="0.3">
      <c r="A54" s="30" t="s">
        <v>191</v>
      </c>
      <c r="B54" s="30" t="s">
        <v>436</v>
      </c>
      <c r="C54" s="5" t="s">
        <v>103</v>
      </c>
      <c r="D54" s="5" t="s">
        <v>88</v>
      </c>
      <c r="E54" s="5" t="s">
        <v>89</v>
      </c>
      <c r="F54" s="5" t="s">
        <v>232</v>
      </c>
      <c r="G54" s="5" t="s">
        <v>269</v>
      </c>
      <c r="H54" s="5" t="s">
        <v>270</v>
      </c>
      <c r="I54" s="5" t="s">
        <v>87</v>
      </c>
      <c r="J54" s="30" t="s">
        <v>434</v>
      </c>
      <c r="K54" s="30" t="s">
        <v>272</v>
      </c>
    </row>
    <row r="55" spans="1:11" customFormat="1" x14ac:dyDescent="0.3">
      <c r="A55" s="30" t="s">
        <v>192</v>
      </c>
      <c r="B55" s="30" t="s">
        <v>326</v>
      </c>
      <c r="C55" s="5" t="s">
        <v>103</v>
      </c>
      <c r="D55" s="5" t="s">
        <v>88</v>
      </c>
      <c r="E55" s="5" t="s">
        <v>89</v>
      </c>
      <c r="F55" s="5" t="s">
        <v>232</v>
      </c>
      <c r="G55" s="5" t="s">
        <v>269</v>
      </c>
      <c r="H55" s="5" t="s">
        <v>270</v>
      </c>
      <c r="I55" s="5" t="s">
        <v>87</v>
      </c>
      <c r="J55" s="30" t="s">
        <v>329</v>
      </c>
      <c r="K55" s="30" t="s">
        <v>271</v>
      </c>
    </row>
    <row r="56" spans="1:11" customFormat="1" x14ac:dyDescent="0.3">
      <c r="A56" s="30" t="s">
        <v>193</v>
      </c>
      <c r="B56" s="30" t="s">
        <v>387</v>
      </c>
      <c r="C56" s="5" t="s">
        <v>103</v>
      </c>
      <c r="D56" s="5" t="s">
        <v>88</v>
      </c>
      <c r="E56" s="5" t="s">
        <v>89</v>
      </c>
      <c r="F56" s="5" t="s">
        <v>232</v>
      </c>
      <c r="G56" s="5" t="s">
        <v>269</v>
      </c>
      <c r="H56" s="5" t="s">
        <v>270</v>
      </c>
      <c r="I56" s="5" t="s">
        <v>87</v>
      </c>
      <c r="J56" s="30" t="s">
        <v>385</v>
      </c>
      <c r="K56" s="30" t="s">
        <v>273</v>
      </c>
    </row>
    <row r="57" spans="1:11" customFormat="1" x14ac:dyDescent="0.3">
      <c r="A57" s="30" t="s">
        <v>194</v>
      </c>
      <c r="B57" s="30" t="s">
        <v>388</v>
      </c>
      <c r="C57" s="5" t="s">
        <v>103</v>
      </c>
      <c r="D57" s="5" t="s">
        <v>88</v>
      </c>
      <c r="E57" s="5" t="s">
        <v>89</v>
      </c>
      <c r="F57" s="5" t="s">
        <v>232</v>
      </c>
      <c r="G57" s="5" t="s">
        <v>269</v>
      </c>
      <c r="H57" s="5" t="s">
        <v>270</v>
      </c>
      <c r="I57" s="5" t="s">
        <v>87</v>
      </c>
      <c r="J57" s="30" t="s">
        <v>385</v>
      </c>
      <c r="K57" s="30" t="s">
        <v>273</v>
      </c>
    </row>
    <row r="58" spans="1:11" customFormat="1" x14ac:dyDescent="0.3">
      <c r="A58" s="30" t="s">
        <v>233</v>
      </c>
      <c r="B58" s="30" t="s">
        <v>437</v>
      </c>
      <c r="C58" s="5" t="s">
        <v>103</v>
      </c>
      <c r="D58" s="5" t="s">
        <v>88</v>
      </c>
      <c r="E58" s="5" t="s">
        <v>89</v>
      </c>
      <c r="F58" s="5" t="s">
        <v>232</v>
      </c>
      <c r="G58" s="5" t="s">
        <v>269</v>
      </c>
      <c r="H58" s="5" t="s">
        <v>270</v>
      </c>
      <c r="I58" s="5" t="s">
        <v>87</v>
      </c>
      <c r="J58" s="30" t="s">
        <v>434</v>
      </c>
      <c r="K58" s="30" t="s">
        <v>272</v>
      </c>
    </row>
    <row r="59" spans="1:11" customFormat="1" x14ac:dyDescent="0.3">
      <c r="A59" s="30" t="s">
        <v>201</v>
      </c>
      <c r="B59" s="30" t="s">
        <v>438</v>
      </c>
      <c r="C59" s="5" t="s">
        <v>103</v>
      </c>
      <c r="D59" s="5" t="s">
        <v>88</v>
      </c>
      <c r="E59" s="5" t="s">
        <v>89</v>
      </c>
      <c r="F59" s="5" t="s">
        <v>232</v>
      </c>
      <c r="G59" s="5" t="s">
        <v>269</v>
      </c>
      <c r="H59" s="5" t="s">
        <v>270</v>
      </c>
      <c r="I59" s="5" t="s">
        <v>87</v>
      </c>
      <c r="J59" s="30" t="s">
        <v>434</v>
      </c>
      <c r="K59" s="30" t="s">
        <v>272</v>
      </c>
    </row>
    <row r="60" spans="1:11" customFormat="1" x14ac:dyDescent="0.3">
      <c r="A60" s="30" t="s">
        <v>195</v>
      </c>
      <c r="B60" s="30" t="s">
        <v>389</v>
      </c>
      <c r="C60" s="5" t="s">
        <v>103</v>
      </c>
      <c r="D60" s="5" t="s">
        <v>88</v>
      </c>
      <c r="E60" s="5" t="s">
        <v>89</v>
      </c>
      <c r="F60" s="5" t="s">
        <v>232</v>
      </c>
      <c r="G60" s="5" t="s">
        <v>269</v>
      </c>
      <c r="H60" s="5" t="s">
        <v>270</v>
      </c>
      <c r="I60" s="5" t="s">
        <v>87</v>
      </c>
      <c r="J60" s="30" t="s">
        <v>385</v>
      </c>
      <c r="K60" s="30" t="s">
        <v>273</v>
      </c>
    </row>
    <row r="61" spans="1:11" customFormat="1" x14ac:dyDescent="0.3">
      <c r="A61" s="30" t="s">
        <v>196</v>
      </c>
      <c r="B61" s="30" t="s">
        <v>390</v>
      </c>
      <c r="C61" s="5" t="s">
        <v>103</v>
      </c>
      <c r="D61" s="5" t="s">
        <v>88</v>
      </c>
      <c r="E61" s="5" t="s">
        <v>89</v>
      </c>
      <c r="F61" s="5" t="s">
        <v>232</v>
      </c>
      <c r="G61" s="5" t="s">
        <v>269</v>
      </c>
      <c r="H61" s="5" t="s">
        <v>270</v>
      </c>
      <c r="I61" s="5" t="s">
        <v>87</v>
      </c>
      <c r="J61" s="30" t="s">
        <v>385</v>
      </c>
      <c r="K61" s="30" t="s">
        <v>273</v>
      </c>
    </row>
    <row r="62" spans="1:11" customFormat="1" x14ac:dyDescent="0.3">
      <c r="A62" s="30" t="s">
        <v>203</v>
      </c>
      <c r="B62" s="30" t="s">
        <v>391</v>
      </c>
      <c r="C62" s="5" t="s">
        <v>103</v>
      </c>
      <c r="D62" s="5" t="s">
        <v>88</v>
      </c>
      <c r="E62" s="5" t="s">
        <v>89</v>
      </c>
      <c r="F62" s="5" t="s">
        <v>232</v>
      </c>
      <c r="G62" s="5" t="s">
        <v>269</v>
      </c>
      <c r="H62" s="5" t="s">
        <v>270</v>
      </c>
      <c r="I62" s="5" t="s">
        <v>87</v>
      </c>
      <c r="J62" s="30" t="s">
        <v>385</v>
      </c>
      <c r="K62" s="30" t="s">
        <v>273</v>
      </c>
    </row>
    <row r="63" spans="1:11" customFormat="1" x14ac:dyDescent="0.3">
      <c r="A63" s="30" t="s">
        <v>197</v>
      </c>
      <c r="B63" s="30" t="s">
        <v>327</v>
      </c>
      <c r="C63" s="5" t="s">
        <v>103</v>
      </c>
      <c r="D63" s="5" t="s">
        <v>88</v>
      </c>
      <c r="E63" s="5" t="s">
        <v>89</v>
      </c>
      <c r="F63" s="5" t="s">
        <v>232</v>
      </c>
      <c r="G63" s="5" t="s">
        <v>269</v>
      </c>
      <c r="H63" s="5" t="s">
        <v>270</v>
      </c>
      <c r="I63" s="5" t="s">
        <v>87</v>
      </c>
      <c r="J63" s="30" t="s">
        <v>329</v>
      </c>
      <c r="K63" s="30" t="s">
        <v>271</v>
      </c>
    </row>
    <row r="64" spans="1:11" customFormat="1" x14ac:dyDescent="0.3">
      <c r="A64" s="30" t="s">
        <v>198</v>
      </c>
      <c r="B64" s="30" t="s">
        <v>328</v>
      </c>
      <c r="C64" s="5" t="s">
        <v>103</v>
      </c>
      <c r="D64" s="5" t="s">
        <v>88</v>
      </c>
      <c r="E64" s="5" t="s">
        <v>89</v>
      </c>
      <c r="F64" s="5" t="s">
        <v>232</v>
      </c>
      <c r="G64" s="5" t="s">
        <v>269</v>
      </c>
      <c r="H64" s="5" t="s">
        <v>270</v>
      </c>
      <c r="I64" s="5" t="s">
        <v>87</v>
      </c>
      <c r="J64" s="30" t="s">
        <v>329</v>
      </c>
      <c r="K64" s="30" t="s">
        <v>271</v>
      </c>
    </row>
    <row r="65" spans="1:11" customFormat="1" x14ac:dyDescent="0.3">
      <c r="A65" s="30" t="s">
        <v>199</v>
      </c>
      <c r="B65" s="30" t="s">
        <v>392</v>
      </c>
      <c r="C65" s="5" t="s">
        <v>103</v>
      </c>
      <c r="D65" s="5" t="s">
        <v>88</v>
      </c>
      <c r="E65" s="5" t="s">
        <v>89</v>
      </c>
      <c r="F65" s="5" t="s">
        <v>232</v>
      </c>
      <c r="G65" s="5" t="s">
        <v>269</v>
      </c>
      <c r="H65" s="5" t="s">
        <v>270</v>
      </c>
      <c r="I65" s="5" t="s">
        <v>87</v>
      </c>
      <c r="J65" s="30" t="s">
        <v>385</v>
      </c>
      <c r="K65" s="30" t="s">
        <v>273</v>
      </c>
    </row>
    <row r="66" spans="1:11" customFormat="1" x14ac:dyDescent="0.3">
      <c r="A66" s="30" t="s">
        <v>200</v>
      </c>
      <c r="B66" s="30" t="s">
        <v>439</v>
      </c>
      <c r="C66" s="5" t="s">
        <v>103</v>
      </c>
      <c r="D66" s="5" t="s">
        <v>88</v>
      </c>
      <c r="E66" s="5" t="s">
        <v>89</v>
      </c>
      <c r="F66" s="5" t="s">
        <v>232</v>
      </c>
      <c r="G66" s="5" t="s">
        <v>269</v>
      </c>
      <c r="H66" s="5" t="s">
        <v>270</v>
      </c>
      <c r="I66" s="5" t="s">
        <v>87</v>
      </c>
      <c r="J66" s="30" t="s">
        <v>434</v>
      </c>
      <c r="K66" s="30" t="s">
        <v>272</v>
      </c>
    </row>
    <row r="67" spans="1:11" customFormat="1" x14ac:dyDescent="0.3">
      <c r="A67" s="30" t="s">
        <v>204</v>
      </c>
      <c r="B67" s="30" t="s">
        <v>339</v>
      </c>
      <c r="C67" s="5" t="s">
        <v>66</v>
      </c>
      <c r="D67" s="5" t="s">
        <v>292</v>
      </c>
      <c r="E67" s="5" t="s">
        <v>453</v>
      </c>
      <c r="F67" s="5" t="s">
        <v>99</v>
      </c>
      <c r="G67" s="5" t="s">
        <v>100</v>
      </c>
      <c r="H67" s="5" t="s">
        <v>428</v>
      </c>
      <c r="I67" s="5" t="s">
        <v>454</v>
      </c>
      <c r="J67" s="30" t="s">
        <v>340</v>
      </c>
      <c r="K67" s="30" t="s">
        <v>274</v>
      </c>
    </row>
    <row r="68" spans="1:11" customFormat="1" x14ac:dyDescent="0.3">
      <c r="A68" s="30" t="s">
        <v>235</v>
      </c>
      <c r="B68" s="30" t="s">
        <v>428</v>
      </c>
      <c r="C68" s="5" t="s">
        <v>66</v>
      </c>
      <c r="D68" s="5" t="s">
        <v>292</v>
      </c>
      <c r="E68" s="5" t="s">
        <v>453</v>
      </c>
      <c r="F68" s="5" t="s">
        <v>99</v>
      </c>
      <c r="G68" s="5" t="s">
        <v>100</v>
      </c>
      <c r="H68" s="5" t="s">
        <v>428</v>
      </c>
      <c r="I68" s="5" t="s">
        <v>454</v>
      </c>
      <c r="J68" s="30" t="s">
        <v>427</v>
      </c>
      <c r="K68" s="30" t="s">
        <v>275</v>
      </c>
    </row>
    <row r="69" spans="1:11" customFormat="1" x14ac:dyDescent="0.3">
      <c r="A69" s="30" t="s">
        <v>234</v>
      </c>
      <c r="B69" s="30" t="s">
        <v>450</v>
      </c>
      <c r="C69" s="5" t="s">
        <v>66</v>
      </c>
      <c r="D69" s="5" t="s">
        <v>292</v>
      </c>
      <c r="E69" s="5" t="s">
        <v>453</v>
      </c>
      <c r="F69" s="5" t="s">
        <v>99</v>
      </c>
      <c r="G69" s="5" t="s">
        <v>100</v>
      </c>
      <c r="H69" s="5" t="s">
        <v>428</v>
      </c>
      <c r="I69" s="5" t="s">
        <v>454</v>
      </c>
      <c r="J69" s="30" t="s">
        <v>451</v>
      </c>
      <c r="K69" s="30" t="s">
        <v>276</v>
      </c>
    </row>
    <row r="70" spans="1:11" customFormat="1" x14ac:dyDescent="0.3">
      <c r="A70" s="30" t="s">
        <v>205</v>
      </c>
      <c r="B70" s="30" t="s">
        <v>331</v>
      </c>
      <c r="C70" s="5" t="s">
        <v>66</v>
      </c>
      <c r="D70" s="5" t="s">
        <v>292</v>
      </c>
      <c r="E70" s="5" t="s">
        <v>453</v>
      </c>
      <c r="F70" s="5" t="s">
        <v>99</v>
      </c>
      <c r="G70" s="5" t="s">
        <v>100</v>
      </c>
      <c r="H70" s="5" t="s">
        <v>428</v>
      </c>
      <c r="I70" s="5" t="s">
        <v>454</v>
      </c>
      <c r="J70" s="30" t="s">
        <v>330</v>
      </c>
      <c r="K70" s="30" t="s">
        <v>277</v>
      </c>
    </row>
    <row r="71" spans="1:11" customFormat="1" x14ac:dyDescent="0.3">
      <c r="A71" s="30" t="s">
        <v>236</v>
      </c>
      <c r="B71" s="30" t="s">
        <v>379</v>
      </c>
      <c r="C71" s="5" t="s">
        <v>66</v>
      </c>
      <c r="D71" s="5" t="s">
        <v>292</v>
      </c>
      <c r="E71" s="5" t="s">
        <v>453</v>
      </c>
      <c r="F71" s="5" t="s">
        <v>99</v>
      </c>
      <c r="G71" s="5" t="s">
        <v>100</v>
      </c>
      <c r="H71" s="5" t="s">
        <v>428</v>
      </c>
      <c r="I71" s="5" t="s">
        <v>454</v>
      </c>
      <c r="J71" s="30" t="s">
        <v>380</v>
      </c>
      <c r="K71" s="30" t="s">
        <v>278</v>
      </c>
    </row>
    <row r="72" spans="1:11" customFormat="1" x14ac:dyDescent="0.3">
      <c r="A72" s="30" t="s">
        <v>206</v>
      </c>
      <c r="B72" s="30" t="s">
        <v>382</v>
      </c>
      <c r="C72" s="5" t="s">
        <v>60</v>
      </c>
      <c r="D72" s="5" t="s">
        <v>39</v>
      </c>
      <c r="E72" s="5" t="s">
        <v>207</v>
      </c>
      <c r="F72" s="5" t="s">
        <v>208</v>
      </c>
      <c r="G72" s="5" t="s">
        <v>94</v>
      </c>
      <c r="H72" s="5" t="s">
        <v>208</v>
      </c>
      <c r="I72" s="5" t="s">
        <v>94</v>
      </c>
      <c r="J72" s="30" t="s">
        <v>381</v>
      </c>
      <c r="K72" s="30" t="s">
        <v>279</v>
      </c>
    </row>
    <row r="73" spans="1:11" customFormat="1" x14ac:dyDescent="0.3">
      <c r="A73" s="30" t="s">
        <v>210</v>
      </c>
      <c r="B73" s="30" t="s">
        <v>384</v>
      </c>
      <c r="C73" s="5" t="s">
        <v>60</v>
      </c>
      <c r="D73" s="5" t="s">
        <v>39</v>
      </c>
      <c r="E73" s="5" t="s">
        <v>207</v>
      </c>
      <c r="F73" s="5" t="s">
        <v>208</v>
      </c>
      <c r="G73" s="5" t="s">
        <v>94</v>
      </c>
      <c r="H73" s="5" t="s">
        <v>208</v>
      </c>
      <c r="I73" s="5" t="s">
        <v>94</v>
      </c>
      <c r="J73" s="30" t="s">
        <v>381</v>
      </c>
      <c r="K73" s="30" t="s">
        <v>279</v>
      </c>
    </row>
    <row r="74" spans="1:11" customFormat="1" x14ac:dyDescent="0.3">
      <c r="A74" s="30" t="s">
        <v>209</v>
      </c>
      <c r="B74" s="30" t="s">
        <v>356</v>
      </c>
      <c r="C74" s="5" t="s">
        <v>60</v>
      </c>
      <c r="D74" s="5" t="s">
        <v>39</v>
      </c>
      <c r="E74" s="5" t="s">
        <v>207</v>
      </c>
      <c r="F74" s="5" t="s">
        <v>208</v>
      </c>
      <c r="G74" s="5" t="s">
        <v>94</v>
      </c>
      <c r="H74" s="5" t="s">
        <v>208</v>
      </c>
      <c r="I74" s="5" t="s">
        <v>94</v>
      </c>
      <c r="J74" s="30" t="s">
        <v>353</v>
      </c>
      <c r="K74" s="30" t="s">
        <v>280</v>
      </c>
    </row>
    <row r="75" spans="1:11" customFormat="1" x14ac:dyDescent="0.3">
      <c r="A75" s="30" t="s">
        <v>211</v>
      </c>
      <c r="B75" s="30" t="s">
        <v>383</v>
      </c>
      <c r="C75" s="5" t="s">
        <v>60</v>
      </c>
      <c r="D75" s="5" t="s">
        <v>39</v>
      </c>
      <c r="E75" s="5" t="s">
        <v>207</v>
      </c>
      <c r="F75" s="5" t="s">
        <v>208</v>
      </c>
      <c r="G75" s="5" t="s">
        <v>94</v>
      </c>
      <c r="H75" s="5" t="s">
        <v>208</v>
      </c>
      <c r="I75" s="5" t="s">
        <v>94</v>
      </c>
      <c r="J75" s="30" t="s">
        <v>381</v>
      </c>
      <c r="K75" s="30" t="s">
        <v>279</v>
      </c>
    </row>
    <row r="76" spans="1:11" customFormat="1" x14ac:dyDescent="0.3">
      <c r="A76" s="30" t="s">
        <v>237</v>
      </c>
      <c r="B76" s="30" t="s">
        <v>430</v>
      </c>
      <c r="C76" s="5" t="s">
        <v>58</v>
      </c>
      <c r="D76" s="5" t="s">
        <v>46</v>
      </c>
      <c r="E76" s="5" t="s">
        <v>82</v>
      </c>
      <c r="F76" s="27" t="s">
        <v>124</v>
      </c>
      <c r="G76" s="27" t="s">
        <v>79</v>
      </c>
      <c r="H76" s="5" t="s">
        <v>124</v>
      </c>
      <c r="I76" s="5" t="s">
        <v>79</v>
      </c>
      <c r="J76" s="30" t="s">
        <v>429</v>
      </c>
      <c r="K76" s="30" t="s">
        <v>281</v>
      </c>
    </row>
    <row r="77" spans="1:11" customFormat="1" x14ac:dyDescent="0.3">
      <c r="A77" s="30" t="s">
        <v>166</v>
      </c>
      <c r="B77" s="30" t="s">
        <v>404</v>
      </c>
      <c r="C77" s="5" t="s">
        <v>52</v>
      </c>
      <c r="D77" s="5" t="s">
        <v>225</v>
      </c>
      <c r="E77" s="5" t="s">
        <v>226</v>
      </c>
      <c r="F77" s="5" t="s">
        <v>457</v>
      </c>
      <c r="G77" s="5" t="s">
        <v>65</v>
      </c>
      <c r="H77" s="5" t="s">
        <v>167</v>
      </c>
      <c r="I77" s="5" t="s">
        <v>167</v>
      </c>
      <c r="J77" s="30" t="s">
        <v>403</v>
      </c>
      <c r="K77" s="30" t="s">
        <v>282</v>
      </c>
    </row>
    <row r="78" spans="1:11" customFormat="1" x14ac:dyDescent="0.3">
      <c r="A78" s="30" t="s">
        <v>132</v>
      </c>
      <c r="B78" s="30" t="s">
        <v>317</v>
      </c>
      <c r="C78" s="5" t="s">
        <v>90</v>
      </c>
      <c r="D78" s="5" t="s">
        <v>223</v>
      </c>
      <c r="E78" s="5" t="s">
        <v>224</v>
      </c>
      <c r="F78" s="5" t="s">
        <v>283</v>
      </c>
      <c r="G78" s="5" t="s">
        <v>284</v>
      </c>
      <c r="H78" s="5" t="s">
        <v>239</v>
      </c>
      <c r="I78" s="5" t="s">
        <v>238</v>
      </c>
      <c r="J78" s="30" t="s">
        <v>324</v>
      </c>
      <c r="K78" s="30" t="s">
        <v>285</v>
      </c>
    </row>
    <row r="79" spans="1:11" customFormat="1" x14ac:dyDescent="0.3">
      <c r="A79" s="30" t="s">
        <v>133</v>
      </c>
      <c r="B79" s="30" t="s">
        <v>318</v>
      </c>
      <c r="C79" s="5" t="s">
        <v>90</v>
      </c>
      <c r="D79" s="5" t="s">
        <v>223</v>
      </c>
      <c r="E79" s="5" t="s">
        <v>224</v>
      </c>
      <c r="F79" s="5" t="s">
        <v>283</v>
      </c>
      <c r="G79" s="5" t="s">
        <v>284</v>
      </c>
      <c r="H79" s="5" t="s">
        <v>239</v>
      </c>
      <c r="I79" s="5" t="s">
        <v>238</v>
      </c>
      <c r="J79" s="30" t="s">
        <v>324</v>
      </c>
      <c r="K79" s="30" t="s">
        <v>285</v>
      </c>
    </row>
    <row r="80" spans="1:11" customFormat="1" x14ac:dyDescent="0.3">
      <c r="A80" s="30" t="s">
        <v>134</v>
      </c>
      <c r="B80" s="30" t="s">
        <v>393</v>
      </c>
      <c r="C80" s="5" t="s">
        <v>90</v>
      </c>
      <c r="D80" s="5" t="s">
        <v>223</v>
      </c>
      <c r="E80" s="5" t="s">
        <v>224</v>
      </c>
      <c r="F80" s="5" t="s">
        <v>283</v>
      </c>
      <c r="G80" s="5" t="s">
        <v>284</v>
      </c>
      <c r="H80" s="5" t="s">
        <v>239</v>
      </c>
      <c r="I80" s="5" t="s">
        <v>238</v>
      </c>
      <c r="J80" s="30" t="s">
        <v>386</v>
      </c>
      <c r="K80" s="30" t="s">
        <v>286</v>
      </c>
    </row>
    <row r="81" spans="1:11" customFormat="1" x14ac:dyDescent="0.3">
      <c r="A81" s="30" t="s">
        <v>135</v>
      </c>
      <c r="B81" s="30" t="s">
        <v>394</v>
      </c>
      <c r="C81" s="5" t="s">
        <v>90</v>
      </c>
      <c r="D81" s="5" t="s">
        <v>223</v>
      </c>
      <c r="E81" s="5" t="s">
        <v>224</v>
      </c>
      <c r="F81" s="5" t="s">
        <v>283</v>
      </c>
      <c r="G81" s="5" t="s">
        <v>284</v>
      </c>
      <c r="H81" s="5" t="s">
        <v>239</v>
      </c>
      <c r="I81" s="5" t="s">
        <v>238</v>
      </c>
      <c r="J81" s="30" t="s">
        <v>386</v>
      </c>
      <c r="K81" s="30" t="s">
        <v>286</v>
      </c>
    </row>
    <row r="82" spans="1:11" x14ac:dyDescent="0.3">
      <c r="A82" s="30" t="s">
        <v>157</v>
      </c>
      <c r="B82" s="30" t="s">
        <v>441</v>
      </c>
      <c r="C82" s="5" t="s">
        <v>90</v>
      </c>
      <c r="D82" s="5" t="s">
        <v>223</v>
      </c>
      <c r="E82" s="5" t="s">
        <v>224</v>
      </c>
      <c r="F82" s="5" t="s">
        <v>283</v>
      </c>
      <c r="G82" s="5" t="s">
        <v>284</v>
      </c>
      <c r="H82" s="5" t="s">
        <v>239</v>
      </c>
      <c r="I82" s="5" t="s">
        <v>238</v>
      </c>
      <c r="J82" s="30" t="s">
        <v>440</v>
      </c>
      <c r="K82" s="30" t="s">
        <v>287</v>
      </c>
    </row>
    <row r="83" spans="1:11" customFormat="1" x14ac:dyDescent="0.3">
      <c r="A83" s="30" t="s">
        <v>136</v>
      </c>
      <c r="B83" s="30" t="s">
        <v>319</v>
      </c>
      <c r="C83" s="5" t="s">
        <v>90</v>
      </c>
      <c r="D83" s="5" t="s">
        <v>223</v>
      </c>
      <c r="E83" s="5" t="s">
        <v>224</v>
      </c>
      <c r="F83" s="5" t="s">
        <v>283</v>
      </c>
      <c r="G83" s="5" t="s">
        <v>284</v>
      </c>
      <c r="H83" s="5" t="s">
        <v>239</v>
      </c>
      <c r="I83" s="5" t="s">
        <v>238</v>
      </c>
      <c r="J83" s="30" t="s">
        <v>324</v>
      </c>
      <c r="K83" s="30" t="s">
        <v>285</v>
      </c>
    </row>
    <row r="84" spans="1:11" customFormat="1" x14ac:dyDescent="0.3">
      <c r="A84" s="30" t="s">
        <v>138</v>
      </c>
      <c r="B84" s="30" t="s">
        <v>320</v>
      </c>
      <c r="C84" s="5" t="s">
        <v>90</v>
      </c>
      <c r="D84" s="5" t="s">
        <v>223</v>
      </c>
      <c r="E84" s="5" t="s">
        <v>224</v>
      </c>
      <c r="F84" s="5" t="s">
        <v>283</v>
      </c>
      <c r="G84" s="5" t="s">
        <v>284</v>
      </c>
      <c r="H84" s="5" t="s">
        <v>239</v>
      </c>
      <c r="I84" s="5" t="s">
        <v>238</v>
      </c>
      <c r="J84" s="30" t="s">
        <v>324</v>
      </c>
      <c r="K84" s="30" t="s">
        <v>285</v>
      </c>
    </row>
    <row r="85" spans="1:11" customFormat="1" x14ac:dyDescent="0.3">
      <c r="A85" s="30" t="s">
        <v>154</v>
      </c>
      <c r="B85" s="30" t="s">
        <v>321</v>
      </c>
      <c r="C85" s="5" t="s">
        <v>90</v>
      </c>
      <c r="D85" s="5" t="s">
        <v>223</v>
      </c>
      <c r="E85" s="5" t="s">
        <v>224</v>
      </c>
      <c r="F85" s="5" t="s">
        <v>283</v>
      </c>
      <c r="G85" s="5" t="s">
        <v>284</v>
      </c>
      <c r="H85" s="5" t="s">
        <v>239</v>
      </c>
      <c r="I85" s="5" t="s">
        <v>238</v>
      </c>
      <c r="J85" s="30" t="s">
        <v>324</v>
      </c>
      <c r="K85" s="30" t="s">
        <v>285</v>
      </c>
    </row>
    <row r="86" spans="1:11" customFormat="1" x14ac:dyDescent="0.3">
      <c r="A86" s="30" t="s">
        <v>140</v>
      </c>
      <c r="B86" s="30" t="s">
        <v>322</v>
      </c>
      <c r="C86" s="5" t="s">
        <v>90</v>
      </c>
      <c r="D86" s="5" t="s">
        <v>223</v>
      </c>
      <c r="E86" s="5" t="s">
        <v>224</v>
      </c>
      <c r="F86" s="5" t="s">
        <v>283</v>
      </c>
      <c r="G86" s="5" t="s">
        <v>284</v>
      </c>
      <c r="H86" s="5" t="s">
        <v>239</v>
      </c>
      <c r="I86" s="5" t="s">
        <v>238</v>
      </c>
      <c r="J86" s="30" t="s">
        <v>324</v>
      </c>
      <c r="K86" s="30" t="s">
        <v>285</v>
      </c>
    </row>
    <row r="87" spans="1:11" x14ac:dyDescent="0.3">
      <c r="A87" s="30" t="s">
        <v>141</v>
      </c>
      <c r="B87" s="30" t="s">
        <v>442</v>
      </c>
      <c r="C87" s="5" t="s">
        <v>90</v>
      </c>
      <c r="D87" s="5" t="s">
        <v>223</v>
      </c>
      <c r="E87" s="5" t="s">
        <v>224</v>
      </c>
      <c r="F87" s="5" t="s">
        <v>283</v>
      </c>
      <c r="G87" s="5" t="s">
        <v>284</v>
      </c>
      <c r="H87" s="5" t="s">
        <v>239</v>
      </c>
      <c r="I87" s="5" t="s">
        <v>238</v>
      </c>
      <c r="J87" s="30" t="s">
        <v>440</v>
      </c>
      <c r="K87" s="30" t="s">
        <v>287</v>
      </c>
    </row>
    <row r="88" spans="1:11" customFormat="1" x14ac:dyDescent="0.3">
      <c r="A88" s="30" t="s">
        <v>139</v>
      </c>
      <c r="B88" s="30" t="s">
        <v>395</v>
      </c>
      <c r="C88" s="5" t="s">
        <v>90</v>
      </c>
      <c r="D88" s="5" t="s">
        <v>223</v>
      </c>
      <c r="E88" s="5" t="s">
        <v>224</v>
      </c>
      <c r="F88" s="5" t="s">
        <v>283</v>
      </c>
      <c r="G88" s="5" t="s">
        <v>284</v>
      </c>
      <c r="H88" s="5" t="s">
        <v>239</v>
      </c>
      <c r="I88" s="5" t="s">
        <v>238</v>
      </c>
      <c r="J88" s="30" t="s">
        <v>386</v>
      </c>
      <c r="K88" s="30" t="s">
        <v>286</v>
      </c>
    </row>
    <row r="89" spans="1:11" x14ac:dyDescent="0.3">
      <c r="A89" s="30" t="s">
        <v>144</v>
      </c>
      <c r="B89" s="30" t="s">
        <v>443</v>
      </c>
      <c r="C89" s="5" t="s">
        <v>90</v>
      </c>
      <c r="D89" s="5" t="s">
        <v>223</v>
      </c>
      <c r="E89" s="5" t="s">
        <v>224</v>
      </c>
      <c r="F89" s="5" t="s">
        <v>283</v>
      </c>
      <c r="G89" s="5" t="s">
        <v>284</v>
      </c>
      <c r="H89" s="5" t="s">
        <v>239</v>
      </c>
      <c r="I89" s="5" t="s">
        <v>238</v>
      </c>
      <c r="J89" s="30" t="s">
        <v>440</v>
      </c>
      <c r="K89" s="30" t="s">
        <v>287</v>
      </c>
    </row>
    <row r="90" spans="1:11" x14ac:dyDescent="0.3">
      <c r="A90" s="30" t="s">
        <v>158</v>
      </c>
      <c r="B90" s="30" t="s">
        <v>444</v>
      </c>
      <c r="C90" s="5" t="s">
        <v>90</v>
      </c>
      <c r="D90" s="5" t="s">
        <v>223</v>
      </c>
      <c r="E90" s="5" t="s">
        <v>224</v>
      </c>
      <c r="F90" s="5" t="s">
        <v>283</v>
      </c>
      <c r="G90" s="5" t="s">
        <v>284</v>
      </c>
      <c r="H90" s="5" t="s">
        <v>239</v>
      </c>
      <c r="I90" s="5" t="s">
        <v>238</v>
      </c>
      <c r="J90" s="30" t="s">
        <v>440</v>
      </c>
      <c r="K90" s="30" t="s">
        <v>287</v>
      </c>
    </row>
    <row r="91" spans="1:11" customFormat="1" x14ac:dyDescent="0.3">
      <c r="A91" s="30" t="s">
        <v>156</v>
      </c>
      <c r="B91" s="30" t="s">
        <v>396</v>
      </c>
      <c r="C91" s="5" t="s">
        <v>90</v>
      </c>
      <c r="D91" s="5" t="s">
        <v>223</v>
      </c>
      <c r="E91" s="5" t="s">
        <v>224</v>
      </c>
      <c r="F91" s="5" t="s">
        <v>283</v>
      </c>
      <c r="G91" s="5" t="s">
        <v>284</v>
      </c>
      <c r="H91" s="5" t="s">
        <v>239</v>
      </c>
      <c r="I91" s="5" t="s">
        <v>238</v>
      </c>
      <c r="J91" s="30" t="s">
        <v>386</v>
      </c>
      <c r="K91" s="30" t="s">
        <v>286</v>
      </c>
    </row>
    <row r="92" spans="1:11" customFormat="1" x14ac:dyDescent="0.3">
      <c r="A92" s="30" t="s">
        <v>140</v>
      </c>
      <c r="B92" s="30" t="s">
        <v>322</v>
      </c>
      <c r="C92" s="5" t="s">
        <v>90</v>
      </c>
      <c r="D92" s="5" t="s">
        <v>223</v>
      </c>
      <c r="E92" s="5" t="s">
        <v>224</v>
      </c>
      <c r="F92" s="5" t="s">
        <v>283</v>
      </c>
      <c r="G92" s="5" t="s">
        <v>284</v>
      </c>
      <c r="H92" s="5" t="s">
        <v>239</v>
      </c>
      <c r="I92" s="5" t="s">
        <v>238</v>
      </c>
      <c r="J92" s="30" t="s">
        <v>324</v>
      </c>
      <c r="K92" s="30" t="s">
        <v>285</v>
      </c>
    </row>
    <row r="93" spans="1:11" customFormat="1" x14ac:dyDescent="0.3">
      <c r="A93" s="30" t="s">
        <v>143</v>
      </c>
      <c r="B93" s="30" t="s">
        <v>312</v>
      </c>
      <c r="C93" s="5" t="s">
        <v>103</v>
      </c>
      <c r="D93" s="5" t="s">
        <v>223</v>
      </c>
      <c r="E93" s="5" t="s">
        <v>224</v>
      </c>
      <c r="F93" s="5" t="s">
        <v>283</v>
      </c>
      <c r="G93" s="5" t="s">
        <v>284</v>
      </c>
      <c r="H93" s="5" t="s">
        <v>239</v>
      </c>
      <c r="I93" s="5" t="s">
        <v>238</v>
      </c>
      <c r="J93" s="30" t="s">
        <v>313</v>
      </c>
      <c r="K93" s="30" t="s">
        <v>246</v>
      </c>
    </row>
    <row r="94" spans="1:11" customFormat="1" x14ac:dyDescent="0.3">
      <c r="A94" s="30" t="s">
        <v>137</v>
      </c>
      <c r="B94" s="30" t="s">
        <v>397</v>
      </c>
      <c r="C94" s="5" t="s">
        <v>90</v>
      </c>
      <c r="D94" s="5" t="s">
        <v>223</v>
      </c>
      <c r="E94" s="5" t="s">
        <v>224</v>
      </c>
      <c r="F94" s="5" t="s">
        <v>283</v>
      </c>
      <c r="G94" s="5" t="s">
        <v>284</v>
      </c>
      <c r="H94" s="5" t="s">
        <v>239</v>
      </c>
      <c r="I94" s="5" t="s">
        <v>238</v>
      </c>
      <c r="J94" s="30" t="s">
        <v>386</v>
      </c>
      <c r="K94" s="30" t="s">
        <v>286</v>
      </c>
    </row>
    <row r="95" spans="1:11" customFormat="1" x14ac:dyDescent="0.3">
      <c r="A95" s="30" t="s">
        <v>142</v>
      </c>
      <c r="B95" s="30" t="s">
        <v>398</v>
      </c>
      <c r="C95" s="5" t="s">
        <v>90</v>
      </c>
      <c r="D95" s="5" t="s">
        <v>223</v>
      </c>
      <c r="E95" s="5" t="s">
        <v>224</v>
      </c>
      <c r="F95" s="5" t="s">
        <v>283</v>
      </c>
      <c r="G95" s="5" t="s">
        <v>284</v>
      </c>
      <c r="H95" s="5" t="s">
        <v>239</v>
      </c>
      <c r="I95" s="5" t="s">
        <v>238</v>
      </c>
      <c r="J95" s="30" t="s">
        <v>386</v>
      </c>
      <c r="K95" s="30" t="s">
        <v>286</v>
      </c>
    </row>
    <row r="96" spans="1:11" x14ac:dyDescent="0.3">
      <c r="A96" s="30" t="s">
        <v>145</v>
      </c>
      <c r="B96" s="30" t="s">
        <v>445</v>
      </c>
      <c r="C96" s="5" t="s">
        <v>90</v>
      </c>
      <c r="D96" s="5" t="s">
        <v>223</v>
      </c>
      <c r="E96" s="5" t="s">
        <v>224</v>
      </c>
      <c r="F96" s="5" t="s">
        <v>283</v>
      </c>
      <c r="G96" s="5" t="s">
        <v>284</v>
      </c>
      <c r="H96" s="5" t="s">
        <v>239</v>
      </c>
      <c r="I96" s="5" t="s">
        <v>238</v>
      </c>
      <c r="J96" s="30" t="s">
        <v>440</v>
      </c>
      <c r="K96" s="30" t="s">
        <v>287</v>
      </c>
    </row>
    <row r="97" spans="1:11" x14ac:dyDescent="0.3">
      <c r="A97" s="30" t="s">
        <v>146</v>
      </c>
      <c r="B97" s="30" t="s">
        <v>446</v>
      </c>
      <c r="C97" s="5" t="s">
        <v>90</v>
      </c>
      <c r="D97" s="5" t="s">
        <v>223</v>
      </c>
      <c r="E97" s="5" t="s">
        <v>224</v>
      </c>
      <c r="F97" s="5" t="s">
        <v>283</v>
      </c>
      <c r="G97" s="5" t="s">
        <v>284</v>
      </c>
      <c r="H97" s="5" t="s">
        <v>239</v>
      </c>
      <c r="I97" s="5" t="s">
        <v>238</v>
      </c>
      <c r="J97" s="30" t="s">
        <v>440</v>
      </c>
      <c r="K97" s="30" t="s">
        <v>287</v>
      </c>
    </row>
    <row r="98" spans="1:11" x14ac:dyDescent="0.3">
      <c r="A98" s="30" t="s">
        <v>148</v>
      </c>
      <c r="B98" s="30" t="s">
        <v>447</v>
      </c>
      <c r="C98" s="5" t="s">
        <v>90</v>
      </c>
      <c r="D98" s="5" t="s">
        <v>223</v>
      </c>
      <c r="E98" s="5" t="s">
        <v>224</v>
      </c>
      <c r="F98" s="5" t="s">
        <v>283</v>
      </c>
      <c r="G98" s="5" t="s">
        <v>284</v>
      </c>
      <c r="H98" s="5" t="s">
        <v>239</v>
      </c>
      <c r="I98" s="5" t="s">
        <v>238</v>
      </c>
      <c r="J98" s="30" t="s">
        <v>440</v>
      </c>
      <c r="K98" s="30" t="s">
        <v>287</v>
      </c>
    </row>
    <row r="99" spans="1:11" customFormat="1" x14ac:dyDescent="0.3">
      <c r="A99" s="30" t="s">
        <v>147</v>
      </c>
      <c r="B99" s="30" t="s">
        <v>399</v>
      </c>
      <c r="C99" s="5" t="s">
        <v>90</v>
      </c>
      <c r="D99" s="5" t="s">
        <v>223</v>
      </c>
      <c r="E99" s="5" t="s">
        <v>224</v>
      </c>
      <c r="F99" s="5" t="s">
        <v>283</v>
      </c>
      <c r="G99" s="5" t="s">
        <v>284</v>
      </c>
      <c r="H99" s="5" t="s">
        <v>239</v>
      </c>
      <c r="I99" s="5" t="s">
        <v>238</v>
      </c>
      <c r="J99" s="30" t="s">
        <v>386</v>
      </c>
      <c r="K99" s="30" t="s">
        <v>286</v>
      </c>
    </row>
    <row r="100" spans="1:11" customFormat="1" x14ac:dyDescent="0.3">
      <c r="A100" s="30" t="s">
        <v>149</v>
      </c>
      <c r="B100" s="30" t="s">
        <v>400</v>
      </c>
      <c r="C100" s="5" t="s">
        <v>90</v>
      </c>
      <c r="D100" s="5" t="s">
        <v>223</v>
      </c>
      <c r="E100" s="5" t="s">
        <v>224</v>
      </c>
      <c r="F100" s="5" t="s">
        <v>283</v>
      </c>
      <c r="G100" s="5" t="s">
        <v>284</v>
      </c>
      <c r="H100" s="5" t="s">
        <v>239</v>
      </c>
      <c r="I100" s="5" t="s">
        <v>238</v>
      </c>
      <c r="J100" s="30" t="s">
        <v>386</v>
      </c>
      <c r="K100" s="30" t="s">
        <v>286</v>
      </c>
    </row>
    <row r="101" spans="1:11" customFormat="1" x14ac:dyDescent="0.3">
      <c r="A101" s="30" t="s">
        <v>150</v>
      </c>
      <c r="B101" s="30" t="s">
        <v>401</v>
      </c>
      <c r="C101" s="5" t="s">
        <v>90</v>
      </c>
      <c r="D101" s="5" t="s">
        <v>223</v>
      </c>
      <c r="E101" s="5" t="s">
        <v>224</v>
      </c>
      <c r="F101" s="5" t="s">
        <v>283</v>
      </c>
      <c r="G101" s="5" t="s">
        <v>284</v>
      </c>
      <c r="H101" s="5" t="s">
        <v>239</v>
      </c>
      <c r="I101" s="5" t="s">
        <v>238</v>
      </c>
      <c r="J101" s="30" t="s">
        <v>386</v>
      </c>
      <c r="K101" s="30" t="s">
        <v>286</v>
      </c>
    </row>
    <row r="102" spans="1:11" x14ac:dyDescent="0.3">
      <c r="A102" s="30" t="s">
        <v>151</v>
      </c>
      <c r="B102" s="30" t="s">
        <v>448</v>
      </c>
      <c r="C102" s="5" t="s">
        <v>90</v>
      </c>
      <c r="D102" s="5" t="s">
        <v>223</v>
      </c>
      <c r="E102" s="5" t="s">
        <v>224</v>
      </c>
      <c r="F102" s="5" t="s">
        <v>283</v>
      </c>
      <c r="G102" s="5" t="s">
        <v>284</v>
      </c>
      <c r="H102" s="5" t="s">
        <v>239</v>
      </c>
      <c r="I102" s="5" t="s">
        <v>238</v>
      </c>
      <c r="J102" s="30" t="s">
        <v>440</v>
      </c>
      <c r="K102" s="30" t="s">
        <v>287</v>
      </c>
    </row>
    <row r="103" spans="1:11" customFormat="1" x14ac:dyDescent="0.3">
      <c r="A103" s="30" t="s">
        <v>152</v>
      </c>
      <c r="B103" s="30" t="s">
        <v>323</v>
      </c>
      <c r="C103" s="5" t="s">
        <v>90</v>
      </c>
      <c r="D103" s="5" t="s">
        <v>223</v>
      </c>
      <c r="E103" s="5" t="s">
        <v>224</v>
      </c>
      <c r="F103" s="5" t="s">
        <v>283</v>
      </c>
      <c r="G103" s="5" t="s">
        <v>284</v>
      </c>
      <c r="H103" s="5" t="s">
        <v>239</v>
      </c>
      <c r="I103" s="5" t="s">
        <v>238</v>
      </c>
      <c r="J103" s="30" t="s">
        <v>324</v>
      </c>
      <c r="K103" s="30" t="s">
        <v>285</v>
      </c>
    </row>
    <row r="104" spans="1:11" customFormat="1" x14ac:dyDescent="0.3">
      <c r="A104" s="30" t="s">
        <v>153</v>
      </c>
      <c r="B104" s="30" t="s">
        <v>402</v>
      </c>
      <c r="C104" s="5" t="s">
        <v>90</v>
      </c>
      <c r="D104" s="5" t="s">
        <v>223</v>
      </c>
      <c r="E104" s="5" t="s">
        <v>224</v>
      </c>
      <c r="F104" s="5" t="s">
        <v>283</v>
      </c>
      <c r="G104" s="5" t="s">
        <v>284</v>
      </c>
      <c r="H104" s="5" t="s">
        <v>239</v>
      </c>
      <c r="I104" s="5" t="s">
        <v>238</v>
      </c>
      <c r="J104" s="30" t="s">
        <v>386</v>
      </c>
      <c r="K104" s="30" t="s">
        <v>286</v>
      </c>
    </row>
    <row r="105" spans="1:11" x14ac:dyDescent="0.3">
      <c r="A105" s="30" t="s">
        <v>155</v>
      </c>
      <c r="B105" s="30" t="s">
        <v>449</v>
      </c>
      <c r="C105" s="5" t="s">
        <v>90</v>
      </c>
      <c r="D105" s="5" t="s">
        <v>223</v>
      </c>
      <c r="E105" s="5" t="s">
        <v>224</v>
      </c>
      <c r="F105" s="5" t="s">
        <v>283</v>
      </c>
      <c r="G105" s="5" t="s">
        <v>284</v>
      </c>
      <c r="H105" s="5" t="s">
        <v>239</v>
      </c>
      <c r="I105" s="5" t="s">
        <v>238</v>
      </c>
      <c r="J105" s="30" t="s">
        <v>440</v>
      </c>
      <c r="K105" s="30" t="s">
        <v>287</v>
      </c>
    </row>
    <row r="106" spans="1:11" customFormat="1" x14ac:dyDescent="0.3">
      <c r="A106" s="30" t="s">
        <v>112</v>
      </c>
      <c r="B106" s="30" t="s">
        <v>432</v>
      </c>
      <c r="C106" s="5" t="s">
        <v>66</v>
      </c>
      <c r="D106" s="5" t="s">
        <v>455</v>
      </c>
      <c r="E106" s="5" t="s">
        <v>456</v>
      </c>
      <c r="F106" s="5" t="s">
        <v>457</v>
      </c>
      <c r="G106" s="5" t="s">
        <v>65</v>
      </c>
      <c r="H106" s="5" t="s">
        <v>457</v>
      </c>
      <c r="I106" s="5" t="s">
        <v>65</v>
      </c>
      <c r="J106" s="30" t="s">
        <v>431</v>
      </c>
      <c r="K106" s="30" t="s">
        <v>288</v>
      </c>
    </row>
    <row r="107" spans="1:11" customFormat="1" x14ac:dyDescent="0.3">
      <c r="A107" s="30" t="s">
        <v>111</v>
      </c>
      <c r="B107" s="30" t="s">
        <v>351</v>
      </c>
      <c r="C107" s="5" t="s">
        <v>66</v>
      </c>
      <c r="D107" s="5" t="s">
        <v>295</v>
      </c>
      <c r="E107" s="5" t="s">
        <v>296</v>
      </c>
      <c r="F107" s="5" t="s">
        <v>457</v>
      </c>
      <c r="G107" s="5" t="s">
        <v>65</v>
      </c>
      <c r="H107" s="5" t="s">
        <v>457</v>
      </c>
      <c r="I107" s="5" t="s">
        <v>65</v>
      </c>
      <c r="J107" s="30" t="s">
        <v>350</v>
      </c>
      <c r="K107" s="30" t="s">
        <v>289</v>
      </c>
    </row>
    <row r="108" spans="1:11" customFormat="1" x14ac:dyDescent="0.3">
      <c r="A108" s="30" t="s">
        <v>118</v>
      </c>
      <c r="B108" s="30" t="s">
        <v>357</v>
      </c>
      <c r="C108" s="5" t="s">
        <v>66</v>
      </c>
      <c r="D108" s="5" t="s">
        <v>293</v>
      </c>
      <c r="E108" s="5" t="s">
        <v>294</v>
      </c>
      <c r="F108" s="5" t="s">
        <v>457</v>
      </c>
      <c r="G108" s="5" t="s">
        <v>65</v>
      </c>
      <c r="H108" s="5" t="s">
        <v>457</v>
      </c>
      <c r="I108" s="5" t="s">
        <v>65</v>
      </c>
      <c r="J108" s="30" t="s">
        <v>354</v>
      </c>
      <c r="K108" s="30" t="s">
        <v>290</v>
      </c>
    </row>
    <row r="109" spans="1:11" customFormat="1" x14ac:dyDescent="0.3">
      <c r="A109" s="30" t="s">
        <v>119</v>
      </c>
      <c r="B109" s="30" t="s">
        <v>358</v>
      </c>
      <c r="C109" s="5" t="s">
        <v>66</v>
      </c>
      <c r="D109" s="5" t="s">
        <v>293</v>
      </c>
      <c r="E109" s="5" t="s">
        <v>294</v>
      </c>
      <c r="F109" s="5" t="s">
        <v>457</v>
      </c>
      <c r="G109" s="5" t="s">
        <v>65</v>
      </c>
      <c r="H109" s="5" t="s">
        <v>457</v>
      </c>
      <c r="I109" s="5" t="s">
        <v>65</v>
      </c>
      <c r="J109" s="30" t="s">
        <v>354</v>
      </c>
      <c r="K109" s="30" t="s">
        <v>290</v>
      </c>
    </row>
    <row r="110" spans="1:11" customFormat="1" x14ac:dyDescent="0.3">
      <c r="A110" s="30" t="s">
        <v>120</v>
      </c>
      <c r="B110" s="30" t="s">
        <v>359</v>
      </c>
      <c r="C110" s="5" t="s">
        <v>66</v>
      </c>
      <c r="D110" s="5" t="s">
        <v>293</v>
      </c>
      <c r="E110" s="5" t="s">
        <v>294</v>
      </c>
      <c r="F110" s="5" t="s">
        <v>457</v>
      </c>
      <c r="G110" s="5" t="s">
        <v>65</v>
      </c>
      <c r="H110" s="5" t="s">
        <v>457</v>
      </c>
      <c r="I110" s="5" t="s">
        <v>65</v>
      </c>
      <c r="J110" s="30" t="s">
        <v>354</v>
      </c>
      <c r="K110" s="30" t="s">
        <v>290</v>
      </c>
    </row>
    <row r="111" spans="1:11" customFormat="1" x14ac:dyDescent="0.3">
      <c r="A111" s="30" t="s">
        <v>113</v>
      </c>
      <c r="B111" s="30" t="s">
        <v>343</v>
      </c>
      <c r="C111" s="5" t="s">
        <v>66</v>
      </c>
      <c r="D111" s="5" t="s">
        <v>297</v>
      </c>
      <c r="E111" s="5" t="s">
        <v>298</v>
      </c>
      <c r="F111" s="5" t="s">
        <v>457</v>
      </c>
      <c r="G111" s="5" t="s">
        <v>65</v>
      </c>
      <c r="H111" s="5" t="s">
        <v>457</v>
      </c>
      <c r="I111" s="5" t="s">
        <v>65</v>
      </c>
      <c r="J111" s="30" t="s">
        <v>342</v>
      </c>
      <c r="K111" s="30" t="s">
        <v>291</v>
      </c>
    </row>
  </sheetData>
  <autoFilter ref="A2:K111" xr:uid="{FBA202BE-28DC-4EC5-831B-5810B0091A4F}"/>
  <pageMargins left="0.7" right="0.7" top="0.75" bottom="0.75" header="0.3" footer="0.3"/>
  <pageSetup paperSize="9" orientation="portrait" horizontalDpi="90" verticalDpi="9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76C9-664A-4468-ADC3-66D6D897D0E9}">
  <dimension ref="A1:J38"/>
  <sheetViews>
    <sheetView workbookViewId="0">
      <pane xSplit="3" ySplit="1" topLeftCell="D2" activePane="bottomRight" state="frozen"/>
      <selection pane="topRight" activeCell="D1" sqref="D1"/>
      <selection pane="bottomLeft" activeCell="A2" sqref="A2"/>
      <selection pane="bottomRight"/>
    </sheetView>
  </sheetViews>
  <sheetFormatPr defaultRowHeight="14.4" x14ac:dyDescent="0.3"/>
  <cols>
    <col min="1" max="1" width="8.33203125" bestFit="1" customWidth="1"/>
    <col min="2" max="2" width="49.88671875" bestFit="1" customWidth="1"/>
    <col min="3" max="3" width="22.109375" customWidth="1"/>
    <col min="4" max="4" width="7" customWidth="1"/>
    <col min="5" max="5" width="52.6640625" bestFit="1" customWidth="1"/>
    <col min="6" max="6" width="58.88671875" bestFit="1" customWidth="1"/>
    <col min="7" max="7" width="23.33203125" bestFit="1" customWidth="1"/>
    <col min="8" max="8" width="26.88671875" customWidth="1"/>
  </cols>
  <sheetData>
    <row r="1" spans="1:8" ht="57.6" x14ac:dyDescent="0.3">
      <c r="A1" s="84" t="s">
        <v>561</v>
      </c>
      <c r="B1" s="85" t="s">
        <v>562</v>
      </c>
      <c r="C1" s="85" t="s">
        <v>599</v>
      </c>
      <c r="D1" s="84" t="s">
        <v>563</v>
      </c>
      <c r="E1" s="84" t="s">
        <v>600</v>
      </c>
      <c r="F1" s="85" t="s">
        <v>601</v>
      </c>
      <c r="G1" s="85" t="s">
        <v>560</v>
      </c>
      <c r="H1" s="85" t="s">
        <v>602</v>
      </c>
    </row>
    <row r="2" spans="1:8" x14ac:dyDescent="0.3">
      <c r="A2" s="69" t="s">
        <v>2</v>
      </c>
      <c r="B2" s="69" t="s">
        <v>86</v>
      </c>
      <c r="C2" s="69" t="s">
        <v>603</v>
      </c>
      <c r="D2" s="69" t="s">
        <v>0</v>
      </c>
      <c r="E2" s="69" t="s">
        <v>578</v>
      </c>
      <c r="F2" s="69" t="s">
        <v>578</v>
      </c>
      <c r="G2" s="69" t="s">
        <v>85</v>
      </c>
      <c r="H2" s="86"/>
    </row>
    <row r="3" spans="1:8" x14ac:dyDescent="0.3">
      <c r="A3" s="69" t="s">
        <v>7</v>
      </c>
      <c r="B3" s="69" t="s">
        <v>78</v>
      </c>
      <c r="C3" s="69" t="s">
        <v>60</v>
      </c>
      <c r="D3" s="69" t="s">
        <v>5</v>
      </c>
      <c r="E3" s="69" t="s">
        <v>76</v>
      </c>
      <c r="F3" s="69" t="s">
        <v>76</v>
      </c>
      <c r="G3" s="69" t="s">
        <v>77</v>
      </c>
      <c r="H3" s="86"/>
    </row>
    <row r="4" spans="1:8" x14ac:dyDescent="0.3">
      <c r="A4" s="69" t="s">
        <v>13</v>
      </c>
      <c r="B4" s="69" t="s">
        <v>70</v>
      </c>
      <c r="C4" s="69" t="s">
        <v>57</v>
      </c>
      <c r="D4" s="69" t="s">
        <v>11</v>
      </c>
      <c r="E4" s="86" t="s">
        <v>69</v>
      </c>
      <c r="F4" s="87" t="s">
        <v>69</v>
      </c>
      <c r="G4" s="87" t="s">
        <v>69</v>
      </c>
      <c r="H4" s="86"/>
    </row>
    <row r="5" spans="1:8" x14ac:dyDescent="0.3">
      <c r="A5" s="69" t="s">
        <v>14</v>
      </c>
      <c r="B5" s="69" t="s">
        <v>71</v>
      </c>
      <c r="C5" s="69" t="s">
        <v>57</v>
      </c>
      <c r="D5" s="69" t="s">
        <v>11</v>
      </c>
      <c r="E5" s="86" t="s">
        <v>69</v>
      </c>
      <c r="F5" s="87" t="s">
        <v>69</v>
      </c>
      <c r="G5" s="87" t="s">
        <v>69</v>
      </c>
      <c r="H5" s="86"/>
    </row>
    <row r="6" spans="1:8" x14ac:dyDescent="0.3">
      <c r="A6" s="69" t="s">
        <v>15</v>
      </c>
      <c r="B6" s="69" t="s">
        <v>67</v>
      </c>
      <c r="C6" s="69" t="s">
        <v>66</v>
      </c>
      <c r="D6" s="69" t="s">
        <v>3</v>
      </c>
      <c r="E6" s="87" t="s">
        <v>568</v>
      </c>
      <c r="F6" s="87" t="s">
        <v>568</v>
      </c>
      <c r="G6" s="87" t="s">
        <v>65</v>
      </c>
      <c r="H6" s="86"/>
    </row>
    <row r="7" spans="1:8" x14ac:dyDescent="0.3">
      <c r="A7" s="69" t="s">
        <v>16</v>
      </c>
      <c r="B7" s="69" t="s">
        <v>68</v>
      </c>
      <c r="C7" s="69" t="s">
        <v>57</v>
      </c>
      <c r="D7" s="69" t="s">
        <v>11</v>
      </c>
      <c r="E7" s="87" t="s">
        <v>568</v>
      </c>
      <c r="F7" s="87" t="s">
        <v>568</v>
      </c>
      <c r="G7" s="87" t="s">
        <v>65</v>
      </c>
      <c r="H7" s="86"/>
    </row>
    <row r="8" spans="1:8" x14ac:dyDescent="0.3">
      <c r="A8" s="69" t="s">
        <v>17</v>
      </c>
      <c r="B8" s="69" t="s">
        <v>84</v>
      </c>
      <c r="C8" s="69" t="s">
        <v>58</v>
      </c>
      <c r="D8" s="69" t="s">
        <v>8</v>
      </c>
      <c r="E8" s="69" t="s">
        <v>573</v>
      </c>
      <c r="F8" s="69" t="s">
        <v>573</v>
      </c>
      <c r="G8" s="69" t="s">
        <v>83</v>
      </c>
      <c r="H8" s="86"/>
    </row>
    <row r="9" spans="1:8" x14ac:dyDescent="0.3">
      <c r="A9" s="69" t="s">
        <v>40</v>
      </c>
      <c r="B9" s="69" t="s">
        <v>80</v>
      </c>
      <c r="C9" s="69" t="s">
        <v>58</v>
      </c>
      <c r="D9" s="69" t="s">
        <v>8</v>
      </c>
      <c r="E9" s="87" t="s">
        <v>572</v>
      </c>
      <c r="F9" s="87" t="s">
        <v>572</v>
      </c>
      <c r="G9" s="87" t="s">
        <v>79</v>
      </c>
      <c r="H9" s="86"/>
    </row>
    <row r="10" spans="1:8" x14ac:dyDescent="0.3">
      <c r="A10" s="90" t="s">
        <v>20</v>
      </c>
      <c r="B10" s="90" t="s">
        <v>96</v>
      </c>
      <c r="C10" s="90" t="s">
        <v>52</v>
      </c>
      <c r="D10" s="90" t="s">
        <v>18</v>
      </c>
      <c r="E10" s="91" t="s">
        <v>604</v>
      </c>
      <c r="F10" s="91" t="s">
        <v>604</v>
      </c>
      <c r="G10" s="91" t="s">
        <v>604</v>
      </c>
      <c r="H10" s="92" t="s">
        <v>609</v>
      </c>
    </row>
    <row r="11" spans="1:8" x14ac:dyDescent="0.3">
      <c r="A11" s="69" t="s">
        <v>41</v>
      </c>
      <c r="B11" s="69" t="s">
        <v>97</v>
      </c>
      <c r="C11" s="69" t="s">
        <v>66</v>
      </c>
      <c r="D11" s="69" t="s">
        <v>3</v>
      </c>
      <c r="E11" s="87" t="s">
        <v>604</v>
      </c>
      <c r="F11" s="87" t="s">
        <v>604</v>
      </c>
      <c r="G11" s="87" t="s">
        <v>604</v>
      </c>
      <c r="H11" s="86"/>
    </row>
    <row r="12" spans="1:8" x14ac:dyDescent="0.3">
      <c r="A12" s="69" t="s">
        <v>43</v>
      </c>
      <c r="B12" s="69" t="s">
        <v>72</v>
      </c>
      <c r="C12" s="69" t="s">
        <v>57</v>
      </c>
      <c r="D12" s="69" t="s">
        <v>11</v>
      </c>
      <c r="E12" s="86" t="s">
        <v>69</v>
      </c>
      <c r="F12" s="87" t="s">
        <v>69</v>
      </c>
      <c r="G12" s="87" t="s">
        <v>69</v>
      </c>
      <c r="H12" s="86"/>
    </row>
    <row r="13" spans="1:8" x14ac:dyDescent="0.3">
      <c r="A13" s="69" t="s">
        <v>22</v>
      </c>
      <c r="B13" s="69" t="s">
        <v>75</v>
      </c>
      <c r="C13" s="69" t="s">
        <v>57</v>
      </c>
      <c r="D13" s="69" t="s">
        <v>11</v>
      </c>
      <c r="E13" s="87" t="s">
        <v>570</v>
      </c>
      <c r="F13" s="87" t="s">
        <v>570</v>
      </c>
      <c r="G13" s="87" t="s">
        <v>74</v>
      </c>
      <c r="H13" s="86"/>
    </row>
    <row r="14" spans="1:8" x14ac:dyDescent="0.3">
      <c r="A14" s="69" t="s">
        <v>24</v>
      </c>
      <c r="B14" s="69" t="s">
        <v>92</v>
      </c>
      <c r="C14" s="69" t="s">
        <v>60</v>
      </c>
      <c r="D14" s="69" t="s">
        <v>5</v>
      </c>
      <c r="E14" s="87" t="s">
        <v>579</v>
      </c>
      <c r="F14" s="87" t="s">
        <v>579</v>
      </c>
      <c r="G14" s="87" t="s">
        <v>91</v>
      </c>
      <c r="H14" s="86"/>
    </row>
    <row r="15" spans="1:8" x14ac:dyDescent="0.3">
      <c r="A15" s="69" t="s">
        <v>44</v>
      </c>
      <c r="B15" s="69" t="s">
        <v>55</v>
      </c>
      <c r="C15" s="69" t="s">
        <v>52</v>
      </c>
      <c r="D15" s="69" t="s">
        <v>18</v>
      </c>
      <c r="E15" s="87" t="s">
        <v>53</v>
      </c>
      <c r="F15" s="87" t="s">
        <v>53</v>
      </c>
      <c r="G15" s="87" t="s">
        <v>54</v>
      </c>
      <c r="H15" s="86"/>
    </row>
    <row r="16" spans="1:8" x14ac:dyDescent="0.3">
      <c r="A16" s="69" t="s">
        <v>25</v>
      </c>
      <c r="B16" s="69" t="s">
        <v>571</v>
      </c>
      <c r="C16" s="69" t="s">
        <v>57</v>
      </c>
      <c r="D16" s="69" t="s">
        <v>11</v>
      </c>
      <c r="E16" s="86" t="s">
        <v>570</v>
      </c>
      <c r="F16" s="87" t="s">
        <v>570</v>
      </c>
      <c r="G16" s="87" t="s">
        <v>74</v>
      </c>
      <c r="H16" s="86"/>
    </row>
    <row r="17" spans="1:10" x14ac:dyDescent="0.3">
      <c r="A17" s="69" t="s">
        <v>27</v>
      </c>
      <c r="B17" s="69" t="s">
        <v>81</v>
      </c>
      <c r="C17" s="69" t="s">
        <v>58</v>
      </c>
      <c r="D17" s="69" t="s">
        <v>8</v>
      </c>
      <c r="E17" s="87" t="s">
        <v>572</v>
      </c>
      <c r="F17" s="87" t="s">
        <v>572</v>
      </c>
      <c r="G17" s="87" t="s">
        <v>79</v>
      </c>
      <c r="H17" s="86"/>
    </row>
    <row r="18" spans="1:10" x14ac:dyDescent="0.3">
      <c r="A18" s="69" t="s">
        <v>28</v>
      </c>
      <c r="B18" s="69" t="s">
        <v>56</v>
      </c>
      <c r="C18" s="69" t="s">
        <v>57</v>
      </c>
      <c r="D18" s="69" t="s">
        <v>11</v>
      </c>
      <c r="E18" s="87" t="s">
        <v>53</v>
      </c>
      <c r="F18" s="87" t="s">
        <v>53</v>
      </c>
      <c r="G18" s="87" t="s">
        <v>54</v>
      </c>
      <c r="H18" s="86"/>
    </row>
    <row r="19" spans="1:10" x14ac:dyDescent="0.3">
      <c r="A19" s="90" t="s">
        <v>30</v>
      </c>
      <c r="B19" s="90" t="s">
        <v>61</v>
      </c>
      <c r="C19" s="90" t="s">
        <v>52</v>
      </c>
      <c r="D19" s="90" t="s">
        <v>18</v>
      </c>
      <c r="E19" s="91" t="s">
        <v>53</v>
      </c>
      <c r="F19" s="91" t="s">
        <v>567</v>
      </c>
      <c r="G19" s="91" t="s">
        <v>227</v>
      </c>
      <c r="H19" s="92" t="s">
        <v>610</v>
      </c>
    </row>
    <row r="20" spans="1:10" x14ac:dyDescent="0.3">
      <c r="A20" s="69" t="s">
        <v>31</v>
      </c>
      <c r="B20" s="69" t="s">
        <v>93</v>
      </c>
      <c r="C20" s="69" t="s">
        <v>60</v>
      </c>
      <c r="D20" s="69" t="s">
        <v>5</v>
      </c>
      <c r="E20" s="87" t="s">
        <v>579</v>
      </c>
      <c r="F20" s="87" t="s">
        <v>579</v>
      </c>
      <c r="G20" s="87" t="s">
        <v>91</v>
      </c>
      <c r="H20" s="86"/>
    </row>
    <row r="21" spans="1:10" x14ac:dyDescent="0.3">
      <c r="A21" s="69" t="s">
        <v>33</v>
      </c>
      <c r="B21" s="69" t="s">
        <v>59</v>
      </c>
      <c r="C21" s="69" t="s">
        <v>60</v>
      </c>
      <c r="D21" s="69" t="s">
        <v>5</v>
      </c>
      <c r="E21" s="87" t="s">
        <v>53</v>
      </c>
      <c r="F21" s="87" t="s">
        <v>53</v>
      </c>
      <c r="G21" s="87" t="s">
        <v>54</v>
      </c>
      <c r="H21" s="86"/>
    </row>
    <row r="22" spans="1:10" x14ac:dyDescent="0.3">
      <c r="A22" s="69" t="s">
        <v>34</v>
      </c>
      <c r="B22" s="69" t="s">
        <v>73</v>
      </c>
      <c r="C22" s="69" t="s">
        <v>57</v>
      </c>
      <c r="D22" s="69" t="s">
        <v>11</v>
      </c>
      <c r="E22" s="86" t="s">
        <v>69</v>
      </c>
      <c r="F22" s="87" t="s">
        <v>69</v>
      </c>
      <c r="G22" s="87" t="s">
        <v>69</v>
      </c>
      <c r="H22" s="86"/>
    </row>
    <row r="23" spans="1:10" x14ac:dyDescent="0.3">
      <c r="A23" s="69" t="s">
        <v>36</v>
      </c>
      <c r="B23" s="69" t="s">
        <v>64</v>
      </c>
      <c r="C23" s="69" t="s">
        <v>52</v>
      </c>
      <c r="D23" s="69" t="s">
        <v>18</v>
      </c>
      <c r="E23" s="69" t="s">
        <v>569</v>
      </c>
      <c r="F23" s="69" t="s">
        <v>569</v>
      </c>
      <c r="G23" s="69" t="s">
        <v>63</v>
      </c>
      <c r="H23" s="86"/>
    </row>
    <row r="24" spans="1:10" x14ac:dyDescent="0.3">
      <c r="A24" s="69" t="s">
        <v>51</v>
      </c>
      <c r="B24" s="69" t="s">
        <v>566</v>
      </c>
      <c r="C24" s="69" t="s">
        <v>52</v>
      </c>
      <c r="D24" s="69" t="s">
        <v>18</v>
      </c>
      <c r="E24" s="69" t="s">
        <v>53</v>
      </c>
      <c r="F24" s="69" t="s">
        <v>564</v>
      </c>
      <c r="G24" s="69" t="s">
        <v>565</v>
      </c>
      <c r="H24" s="86"/>
    </row>
    <row r="25" spans="1:10" x14ac:dyDescent="0.3">
      <c r="A25" s="69" t="s">
        <v>88</v>
      </c>
      <c r="B25" s="69" t="s">
        <v>89</v>
      </c>
      <c r="C25" s="69" t="s">
        <v>603</v>
      </c>
      <c r="D25" s="69" t="s">
        <v>0</v>
      </c>
      <c r="E25" s="87" t="s">
        <v>605</v>
      </c>
      <c r="F25" s="69" t="s">
        <v>577</v>
      </c>
      <c r="G25" s="69" t="s">
        <v>87</v>
      </c>
      <c r="H25" s="86"/>
    </row>
    <row r="26" spans="1:10" x14ac:dyDescent="0.3">
      <c r="A26" s="69" t="s">
        <v>39</v>
      </c>
      <c r="B26" s="69" t="s">
        <v>207</v>
      </c>
      <c r="C26" s="69" t="s">
        <v>60</v>
      </c>
      <c r="D26" s="69" t="s">
        <v>5</v>
      </c>
      <c r="E26" s="69" t="s">
        <v>580</v>
      </c>
      <c r="F26" s="69" t="s">
        <v>580</v>
      </c>
      <c r="G26" s="69" t="s">
        <v>94</v>
      </c>
      <c r="H26" s="86"/>
    </row>
    <row r="27" spans="1:10" x14ac:dyDescent="0.3">
      <c r="A27" s="69" t="s">
        <v>46</v>
      </c>
      <c r="B27" s="69" t="s">
        <v>82</v>
      </c>
      <c r="C27" s="69" t="s">
        <v>58</v>
      </c>
      <c r="D27" s="69" t="s">
        <v>8</v>
      </c>
      <c r="E27" s="87" t="s">
        <v>572</v>
      </c>
      <c r="F27" s="87" t="s">
        <v>572</v>
      </c>
      <c r="G27" s="87" t="s">
        <v>79</v>
      </c>
      <c r="H27" s="86"/>
    </row>
    <row r="28" spans="1:10" x14ac:dyDescent="0.3">
      <c r="A28" s="69" t="s">
        <v>225</v>
      </c>
      <c r="B28" s="69" t="s">
        <v>226</v>
      </c>
      <c r="C28" s="69" t="s">
        <v>52</v>
      </c>
      <c r="D28" s="69" t="s">
        <v>18</v>
      </c>
      <c r="E28" s="86" t="s">
        <v>568</v>
      </c>
      <c r="F28" s="69" t="s">
        <v>574</v>
      </c>
      <c r="G28" s="69" t="s">
        <v>167</v>
      </c>
      <c r="H28" s="86" t="s">
        <v>606</v>
      </c>
    </row>
    <row r="29" spans="1:10" x14ac:dyDescent="0.3">
      <c r="A29" s="69" t="s">
        <v>223</v>
      </c>
      <c r="B29" s="69" t="s">
        <v>224</v>
      </c>
      <c r="C29" s="69" t="s">
        <v>90</v>
      </c>
      <c r="D29" s="69" t="s">
        <v>45</v>
      </c>
      <c r="E29" s="87" t="s">
        <v>607</v>
      </c>
      <c r="F29" s="69" t="s">
        <v>608</v>
      </c>
      <c r="G29" s="69" t="s">
        <v>575</v>
      </c>
      <c r="H29" s="86"/>
      <c r="I29" s="68"/>
      <c r="J29" s="68"/>
    </row>
    <row r="30" spans="1:10" x14ac:dyDescent="0.3">
      <c r="A30" s="69" t="s">
        <v>297</v>
      </c>
      <c r="B30" s="69" t="s">
        <v>298</v>
      </c>
      <c r="C30" s="69" t="s">
        <v>66</v>
      </c>
      <c r="D30" s="69" t="s">
        <v>3</v>
      </c>
      <c r="E30" s="87" t="s">
        <v>568</v>
      </c>
      <c r="F30" s="87" t="s">
        <v>568</v>
      </c>
      <c r="G30" s="87" t="s">
        <v>65</v>
      </c>
      <c r="H30" s="86"/>
    </row>
    <row r="31" spans="1:10" s="93" customFormat="1" x14ac:dyDescent="0.3">
      <c r="A31" s="90" t="s">
        <v>292</v>
      </c>
      <c r="B31" s="90" t="s">
        <v>453</v>
      </c>
      <c r="C31" s="90" t="s">
        <v>66</v>
      </c>
      <c r="D31" s="90" t="s">
        <v>3</v>
      </c>
      <c r="E31" s="91" t="s">
        <v>99</v>
      </c>
      <c r="F31" s="91" t="s">
        <v>576</v>
      </c>
      <c r="G31" s="91" t="s">
        <v>611</v>
      </c>
      <c r="H31" s="92" t="s">
        <v>612</v>
      </c>
    </row>
    <row r="32" spans="1:10" x14ac:dyDescent="0.3">
      <c r="A32" s="69" t="s">
        <v>295</v>
      </c>
      <c r="B32" s="69" t="s">
        <v>296</v>
      </c>
      <c r="C32" s="69" t="s">
        <v>66</v>
      </c>
      <c r="D32" s="69" t="s">
        <v>3</v>
      </c>
      <c r="E32" s="87" t="s">
        <v>568</v>
      </c>
      <c r="F32" s="87" t="s">
        <v>568</v>
      </c>
      <c r="G32" s="87" t="s">
        <v>65</v>
      </c>
      <c r="H32" s="86"/>
    </row>
    <row r="33" spans="1:8" x14ac:dyDescent="0.3">
      <c r="A33" s="69" t="s">
        <v>293</v>
      </c>
      <c r="B33" s="69" t="s">
        <v>294</v>
      </c>
      <c r="C33" s="69" t="s">
        <v>66</v>
      </c>
      <c r="D33" s="69" t="s">
        <v>3</v>
      </c>
      <c r="E33" s="87" t="s">
        <v>568</v>
      </c>
      <c r="F33" s="87" t="s">
        <v>568</v>
      </c>
      <c r="G33" s="87" t="s">
        <v>65</v>
      </c>
      <c r="H33" s="86"/>
    </row>
    <row r="34" spans="1:8" x14ac:dyDescent="0.3">
      <c r="A34" s="69" t="s">
        <v>299</v>
      </c>
      <c r="B34" s="69" t="s">
        <v>300</v>
      </c>
      <c r="C34" s="69" t="s">
        <v>58</v>
      </c>
      <c r="D34" s="69" t="s">
        <v>8</v>
      </c>
      <c r="E34" s="87" t="s">
        <v>53</v>
      </c>
      <c r="F34" s="87" t="s">
        <v>53</v>
      </c>
      <c r="G34" s="87" t="s">
        <v>54</v>
      </c>
      <c r="H34" s="86"/>
    </row>
    <row r="35" spans="1:8" x14ac:dyDescent="0.3">
      <c r="A35" s="88" t="s">
        <v>455</v>
      </c>
      <c r="B35" s="86" t="s">
        <v>456</v>
      </c>
      <c r="C35" s="69" t="s">
        <v>66</v>
      </c>
      <c r="D35" s="69" t="s">
        <v>3</v>
      </c>
      <c r="E35" s="87" t="s">
        <v>568</v>
      </c>
      <c r="F35" s="87" t="s">
        <v>568</v>
      </c>
      <c r="G35" s="87" t="s">
        <v>65</v>
      </c>
      <c r="H35" s="86"/>
    </row>
    <row r="36" spans="1:8" x14ac:dyDescent="0.3">
      <c r="A36" s="88" t="s">
        <v>458</v>
      </c>
      <c r="B36" s="86" t="s">
        <v>459</v>
      </c>
      <c r="C36" s="69" t="s">
        <v>52</v>
      </c>
      <c r="D36" s="69" t="s">
        <v>18</v>
      </c>
      <c r="E36" s="87" t="s">
        <v>53</v>
      </c>
      <c r="F36" s="87" t="s">
        <v>53</v>
      </c>
      <c r="G36" s="87" t="s">
        <v>54</v>
      </c>
      <c r="H36" s="86"/>
    </row>
    <row r="37" spans="1:8" x14ac:dyDescent="0.3">
      <c r="A37" s="69" t="s">
        <v>588</v>
      </c>
      <c r="B37" s="86" t="s">
        <v>589</v>
      </c>
      <c r="C37" s="69" t="s">
        <v>52</v>
      </c>
      <c r="D37" s="69" t="s">
        <v>18</v>
      </c>
      <c r="E37" s="86" t="s">
        <v>69</v>
      </c>
      <c r="F37" s="87" t="s">
        <v>69</v>
      </c>
      <c r="G37" s="87" t="s">
        <v>69</v>
      </c>
      <c r="H37" s="86"/>
    </row>
    <row r="38" spans="1:8" x14ac:dyDescent="0.3">
      <c r="A38" s="70" t="s">
        <v>586</v>
      </c>
      <c r="B38" s="70" t="s">
        <v>587</v>
      </c>
      <c r="C38" s="70" t="s">
        <v>66</v>
      </c>
      <c r="D38" s="70" t="s">
        <v>3</v>
      </c>
      <c r="E38" s="86" t="s">
        <v>568</v>
      </c>
      <c r="F38" s="89" t="s">
        <v>576</v>
      </c>
      <c r="G38" s="89" t="s">
        <v>587</v>
      </c>
      <c r="H38" s="86"/>
    </row>
  </sheetData>
  <autoFilter ref="A1:H38" xr:uid="{AEDF76C9-664A-4468-ADC3-66D6D897D0E9}"/>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K5777"/>
  <sheetViews>
    <sheetView workbookViewId="0">
      <pane ySplit="1" topLeftCell="A2" activePane="bottomLeft" state="frozen"/>
      <selection activeCell="H2" sqref="H2"/>
      <selection pane="bottomLeft" activeCell="F12" sqref="F12"/>
    </sheetView>
  </sheetViews>
  <sheetFormatPr defaultRowHeight="14.4" x14ac:dyDescent="0.3"/>
  <cols>
    <col min="1" max="2" width="28.6640625" style="1" customWidth="1"/>
    <col min="3" max="3" width="19.109375" bestFit="1" customWidth="1"/>
    <col min="4" max="4" width="11.33203125" bestFit="1" customWidth="1"/>
    <col min="5" max="5" width="11.33203125" customWidth="1"/>
    <col min="6" max="6" width="12.5546875" bestFit="1" customWidth="1"/>
    <col min="7" max="7" width="12.5546875" customWidth="1"/>
    <col min="8" max="8" width="12.6640625" bestFit="1" customWidth="1"/>
    <col min="10" max="10" width="12.33203125" style="67" bestFit="1" customWidth="1"/>
    <col min="11" max="11" width="8.44140625" customWidth="1"/>
    <col min="15" max="15" width="4.6640625" bestFit="1" customWidth="1"/>
  </cols>
  <sheetData>
    <row r="1" spans="1:11" x14ac:dyDescent="0.3">
      <c r="A1" s="46" t="s">
        <v>544</v>
      </c>
      <c r="B1" s="46" t="s">
        <v>545</v>
      </c>
      <c r="C1" s="6" t="s">
        <v>544</v>
      </c>
      <c r="D1" s="6" t="s">
        <v>219</v>
      </c>
      <c r="E1" s="6" t="s">
        <v>540</v>
      </c>
      <c r="F1" s="6" t="s">
        <v>538</v>
      </c>
      <c r="G1" s="6" t="s">
        <v>541</v>
      </c>
      <c r="H1" s="6" t="s">
        <v>221</v>
      </c>
      <c r="I1" s="6" t="s">
        <v>539</v>
      </c>
      <c r="J1" s="66" t="s">
        <v>222</v>
      </c>
      <c r="K1" s="6" t="s">
        <v>220</v>
      </c>
    </row>
    <row r="2" spans="1:11" x14ac:dyDescent="0.3">
      <c r="A2" s="47" t="s">
        <v>501</v>
      </c>
      <c r="B2" s="47" t="s">
        <v>546</v>
      </c>
      <c r="C2" t="s">
        <v>501</v>
      </c>
      <c r="D2" t="s">
        <v>8</v>
      </c>
      <c r="E2" t="s">
        <v>502</v>
      </c>
      <c r="F2" t="s">
        <v>9</v>
      </c>
      <c r="G2" t="s">
        <v>503</v>
      </c>
      <c r="H2" t="s">
        <v>17</v>
      </c>
      <c r="I2" t="s">
        <v>84</v>
      </c>
      <c r="J2" s="67">
        <v>1</v>
      </c>
      <c r="K2">
        <v>740</v>
      </c>
    </row>
    <row r="3" spans="1:11" x14ac:dyDescent="0.3">
      <c r="A3" s="47" t="s">
        <v>501</v>
      </c>
      <c r="B3" s="47" t="s">
        <v>546</v>
      </c>
      <c r="C3" t="s">
        <v>501</v>
      </c>
      <c r="D3" t="s">
        <v>8</v>
      </c>
      <c r="E3" t="s">
        <v>502</v>
      </c>
      <c r="F3" t="s">
        <v>9</v>
      </c>
      <c r="G3" t="s">
        <v>503</v>
      </c>
      <c r="H3" t="s">
        <v>17</v>
      </c>
      <c r="I3" t="s">
        <v>84</v>
      </c>
      <c r="J3" s="67">
        <v>2</v>
      </c>
      <c r="K3">
        <v>76</v>
      </c>
    </row>
    <row r="4" spans="1:11" x14ac:dyDescent="0.3">
      <c r="A4" s="47" t="s">
        <v>501</v>
      </c>
      <c r="B4" s="47" t="s">
        <v>546</v>
      </c>
      <c r="C4" t="s">
        <v>501</v>
      </c>
      <c r="D4" t="s">
        <v>8</v>
      </c>
      <c r="E4" t="s">
        <v>502</v>
      </c>
      <c r="F4" t="s">
        <v>9</v>
      </c>
      <c r="G4" t="s">
        <v>503</v>
      </c>
      <c r="H4" t="s">
        <v>17</v>
      </c>
      <c r="I4" t="s">
        <v>84</v>
      </c>
      <c r="J4" s="67" t="s">
        <v>504</v>
      </c>
      <c r="K4">
        <v>45</v>
      </c>
    </row>
    <row r="5" spans="1:11" x14ac:dyDescent="0.3">
      <c r="A5" s="47" t="s">
        <v>501</v>
      </c>
      <c r="B5" s="47" t="s">
        <v>546</v>
      </c>
      <c r="C5" t="s">
        <v>501</v>
      </c>
      <c r="D5" t="s">
        <v>8</v>
      </c>
      <c r="E5" t="s">
        <v>502</v>
      </c>
      <c r="F5" t="s">
        <v>9</v>
      </c>
      <c r="G5" t="s">
        <v>503</v>
      </c>
      <c r="H5" t="s">
        <v>17</v>
      </c>
      <c r="I5" t="s">
        <v>84</v>
      </c>
      <c r="J5" s="67" t="s">
        <v>505</v>
      </c>
      <c r="K5">
        <v>17</v>
      </c>
    </row>
    <row r="6" spans="1:11" x14ac:dyDescent="0.3">
      <c r="A6" s="47" t="s">
        <v>501</v>
      </c>
      <c r="B6" s="47" t="s">
        <v>546</v>
      </c>
      <c r="C6" t="s">
        <v>501</v>
      </c>
      <c r="D6" t="s">
        <v>8</v>
      </c>
      <c r="E6" t="s">
        <v>502</v>
      </c>
      <c r="F6" t="s">
        <v>9</v>
      </c>
      <c r="G6" t="s">
        <v>503</v>
      </c>
      <c r="H6" t="s">
        <v>17</v>
      </c>
      <c r="I6" t="s">
        <v>84</v>
      </c>
      <c r="J6" s="67" t="s">
        <v>506</v>
      </c>
      <c r="K6">
        <v>5</v>
      </c>
    </row>
    <row r="7" spans="1:11" x14ac:dyDescent="0.3">
      <c r="A7" s="47" t="s">
        <v>501</v>
      </c>
      <c r="B7" s="47" t="s">
        <v>546</v>
      </c>
      <c r="C7" t="s">
        <v>501</v>
      </c>
      <c r="D7" t="s">
        <v>8</v>
      </c>
      <c r="E7" t="s">
        <v>502</v>
      </c>
      <c r="F7" t="s">
        <v>9</v>
      </c>
      <c r="G7" t="s">
        <v>503</v>
      </c>
      <c r="H7" t="s">
        <v>17</v>
      </c>
      <c r="I7" t="s">
        <v>84</v>
      </c>
      <c r="J7" s="67" t="s">
        <v>507</v>
      </c>
      <c r="K7">
        <v>3</v>
      </c>
    </row>
    <row r="8" spans="1:11" x14ac:dyDescent="0.3">
      <c r="A8" s="47" t="s">
        <v>501</v>
      </c>
      <c r="B8" s="47" t="s">
        <v>546</v>
      </c>
      <c r="C8" t="s">
        <v>501</v>
      </c>
      <c r="D8" t="s">
        <v>8</v>
      </c>
      <c r="E8" t="s">
        <v>502</v>
      </c>
      <c r="F8" t="s">
        <v>9</v>
      </c>
      <c r="G8" t="s">
        <v>503</v>
      </c>
      <c r="H8" t="s">
        <v>17</v>
      </c>
      <c r="I8" t="s">
        <v>84</v>
      </c>
      <c r="J8" s="67" t="s">
        <v>508</v>
      </c>
      <c r="K8">
        <v>2</v>
      </c>
    </row>
    <row r="9" spans="1:11" x14ac:dyDescent="0.3">
      <c r="A9" s="47" t="s">
        <v>501</v>
      </c>
      <c r="B9" s="47" t="s">
        <v>546</v>
      </c>
      <c r="C9" t="s">
        <v>501</v>
      </c>
      <c r="D9" t="s">
        <v>8</v>
      </c>
      <c r="E9" t="s">
        <v>502</v>
      </c>
      <c r="F9" t="s">
        <v>9</v>
      </c>
      <c r="G9" t="s">
        <v>503</v>
      </c>
      <c r="H9" t="s">
        <v>17</v>
      </c>
      <c r="I9" t="s">
        <v>84</v>
      </c>
      <c r="J9" s="67" t="s">
        <v>509</v>
      </c>
      <c r="K9">
        <v>4</v>
      </c>
    </row>
    <row r="10" spans="1:11" x14ac:dyDescent="0.3">
      <c r="A10" s="47" t="s">
        <v>501</v>
      </c>
      <c r="B10" s="47" t="s">
        <v>546</v>
      </c>
      <c r="C10" t="s">
        <v>501</v>
      </c>
      <c r="D10" t="s">
        <v>8</v>
      </c>
      <c r="E10" t="s">
        <v>502</v>
      </c>
      <c r="F10" t="s">
        <v>9</v>
      </c>
      <c r="G10" t="s">
        <v>503</v>
      </c>
      <c r="H10" t="s">
        <v>17</v>
      </c>
      <c r="I10" t="s">
        <v>84</v>
      </c>
      <c r="J10" s="67" t="s">
        <v>510</v>
      </c>
      <c r="K10">
        <v>23</v>
      </c>
    </row>
    <row r="11" spans="1:11" x14ac:dyDescent="0.3">
      <c r="A11" s="47" t="s">
        <v>501</v>
      </c>
      <c r="B11" s="47" t="s">
        <v>546</v>
      </c>
      <c r="C11" t="s">
        <v>501</v>
      </c>
      <c r="D11" t="s">
        <v>8</v>
      </c>
      <c r="E11" t="s">
        <v>502</v>
      </c>
      <c r="F11" t="s">
        <v>9</v>
      </c>
      <c r="G11" t="s">
        <v>503</v>
      </c>
      <c r="H11" t="s">
        <v>17</v>
      </c>
      <c r="I11" t="s">
        <v>84</v>
      </c>
      <c r="J11" s="67" t="s">
        <v>511</v>
      </c>
      <c r="K11">
        <v>13</v>
      </c>
    </row>
    <row r="12" spans="1:11" x14ac:dyDescent="0.3">
      <c r="A12" s="47" t="s">
        <v>501</v>
      </c>
      <c r="B12" s="47" t="s">
        <v>546</v>
      </c>
      <c r="C12" t="s">
        <v>501</v>
      </c>
      <c r="D12" t="s">
        <v>8</v>
      </c>
      <c r="E12" t="s">
        <v>502</v>
      </c>
      <c r="F12" t="s">
        <v>9</v>
      </c>
      <c r="G12" t="s">
        <v>503</v>
      </c>
      <c r="H12" t="s">
        <v>17</v>
      </c>
      <c r="I12" t="s">
        <v>84</v>
      </c>
      <c r="J12" s="67" t="s">
        <v>512</v>
      </c>
      <c r="K12">
        <v>7</v>
      </c>
    </row>
    <row r="13" spans="1:11" x14ac:dyDescent="0.3">
      <c r="A13" s="47" t="s">
        <v>501</v>
      </c>
      <c r="B13" s="47" t="s">
        <v>546</v>
      </c>
      <c r="C13" t="s">
        <v>501</v>
      </c>
      <c r="D13" t="s">
        <v>8</v>
      </c>
      <c r="E13" t="s">
        <v>502</v>
      </c>
      <c r="F13" t="s">
        <v>9</v>
      </c>
      <c r="G13" t="s">
        <v>503</v>
      </c>
      <c r="H13" t="s">
        <v>17</v>
      </c>
      <c r="I13" t="s">
        <v>84</v>
      </c>
      <c r="J13" s="67" t="s">
        <v>513</v>
      </c>
      <c r="K13">
        <v>14</v>
      </c>
    </row>
    <row r="14" spans="1:11" x14ac:dyDescent="0.3">
      <c r="A14" s="47" t="s">
        <v>501</v>
      </c>
      <c r="B14" s="47" t="s">
        <v>546</v>
      </c>
      <c r="C14" t="s">
        <v>501</v>
      </c>
      <c r="D14" t="s">
        <v>8</v>
      </c>
      <c r="E14" t="s">
        <v>502</v>
      </c>
      <c r="F14" t="s">
        <v>9</v>
      </c>
      <c r="G14" t="s">
        <v>503</v>
      </c>
      <c r="H14" t="s">
        <v>17</v>
      </c>
      <c r="I14" t="s">
        <v>84</v>
      </c>
      <c r="J14" s="67" t="s">
        <v>514</v>
      </c>
      <c r="K14">
        <v>0</v>
      </c>
    </row>
    <row r="15" spans="1:11" x14ac:dyDescent="0.3">
      <c r="A15" s="47" t="s">
        <v>501</v>
      </c>
      <c r="B15" s="47" t="s">
        <v>546</v>
      </c>
      <c r="C15" t="s">
        <v>501</v>
      </c>
      <c r="D15" t="s">
        <v>8</v>
      </c>
      <c r="E15" t="s">
        <v>502</v>
      </c>
      <c r="F15" t="s">
        <v>9</v>
      </c>
      <c r="G15" t="s">
        <v>503</v>
      </c>
      <c r="H15" t="s">
        <v>17</v>
      </c>
      <c r="I15" t="s">
        <v>84</v>
      </c>
      <c r="J15" s="67" t="s">
        <v>515</v>
      </c>
      <c r="K15">
        <v>12</v>
      </c>
    </row>
    <row r="16" spans="1:11" x14ac:dyDescent="0.3">
      <c r="A16" s="47" t="s">
        <v>501</v>
      </c>
      <c r="B16" s="47" t="s">
        <v>546</v>
      </c>
      <c r="C16" t="s">
        <v>501</v>
      </c>
      <c r="D16" t="s">
        <v>8</v>
      </c>
      <c r="E16" t="s">
        <v>502</v>
      </c>
      <c r="F16" t="s">
        <v>9</v>
      </c>
      <c r="G16" t="s">
        <v>503</v>
      </c>
      <c r="H16" t="s">
        <v>17</v>
      </c>
      <c r="I16" t="s">
        <v>84</v>
      </c>
      <c r="J16" s="67" t="s">
        <v>516</v>
      </c>
      <c r="K16">
        <v>7</v>
      </c>
    </row>
    <row r="17" spans="1:11" x14ac:dyDescent="0.3">
      <c r="A17" s="47" t="s">
        <v>501</v>
      </c>
      <c r="B17" s="47" t="s">
        <v>546</v>
      </c>
      <c r="C17" t="s">
        <v>501</v>
      </c>
      <c r="D17" t="s">
        <v>8</v>
      </c>
      <c r="E17" t="s">
        <v>502</v>
      </c>
      <c r="F17" t="s">
        <v>9</v>
      </c>
      <c r="G17" t="s">
        <v>503</v>
      </c>
      <c r="H17" t="s">
        <v>17</v>
      </c>
      <c r="I17" t="s">
        <v>84</v>
      </c>
      <c r="J17" s="67" t="s">
        <v>517</v>
      </c>
      <c r="K17">
        <v>0</v>
      </c>
    </row>
    <row r="18" spans="1:11" x14ac:dyDescent="0.3">
      <c r="A18" s="47" t="s">
        <v>501</v>
      </c>
      <c r="B18" s="47" t="s">
        <v>546</v>
      </c>
      <c r="C18" t="s">
        <v>501</v>
      </c>
      <c r="D18" t="s">
        <v>18</v>
      </c>
      <c r="E18" t="s">
        <v>520</v>
      </c>
      <c r="F18" t="s">
        <v>19</v>
      </c>
      <c r="G18" t="s">
        <v>542</v>
      </c>
      <c r="H18" t="s">
        <v>20</v>
      </c>
      <c r="I18" t="s">
        <v>96</v>
      </c>
      <c r="J18" s="67">
        <v>1</v>
      </c>
      <c r="K18">
        <v>72213</v>
      </c>
    </row>
    <row r="19" spans="1:11" x14ac:dyDescent="0.3">
      <c r="A19" s="47" t="s">
        <v>501</v>
      </c>
      <c r="B19" s="47" t="s">
        <v>546</v>
      </c>
      <c r="C19" t="s">
        <v>501</v>
      </c>
      <c r="D19" t="s">
        <v>18</v>
      </c>
      <c r="E19" t="s">
        <v>520</v>
      </c>
      <c r="F19" t="s">
        <v>19</v>
      </c>
      <c r="G19" t="s">
        <v>542</v>
      </c>
      <c r="H19" t="s">
        <v>20</v>
      </c>
      <c r="I19" t="s">
        <v>96</v>
      </c>
      <c r="J19" s="67">
        <v>2</v>
      </c>
      <c r="K19">
        <v>1627</v>
      </c>
    </row>
    <row r="20" spans="1:11" x14ac:dyDescent="0.3">
      <c r="A20" s="47" t="s">
        <v>501</v>
      </c>
      <c r="B20" s="47" t="s">
        <v>546</v>
      </c>
      <c r="C20" t="s">
        <v>501</v>
      </c>
      <c r="D20" t="s">
        <v>18</v>
      </c>
      <c r="E20" t="s">
        <v>520</v>
      </c>
      <c r="F20" t="s">
        <v>19</v>
      </c>
      <c r="G20" t="s">
        <v>542</v>
      </c>
      <c r="H20" t="s">
        <v>20</v>
      </c>
      <c r="I20" t="s">
        <v>96</v>
      </c>
      <c r="J20" s="67" t="s">
        <v>504</v>
      </c>
      <c r="K20">
        <v>941</v>
      </c>
    </row>
    <row r="21" spans="1:11" x14ac:dyDescent="0.3">
      <c r="A21" s="47" t="s">
        <v>501</v>
      </c>
      <c r="B21" s="47" t="s">
        <v>546</v>
      </c>
      <c r="C21" t="s">
        <v>501</v>
      </c>
      <c r="D21" t="s">
        <v>18</v>
      </c>
      <c r="E21" t="s">
        <v>520</v>
      </c>
      <c r="F21" t="s">
        <v>19</v>
      </c>
      <c r="G21" t="s">
        <v>542</v>
      </c>
      <c r="H21" t="s">
        <v>20</v>
      </c>
      <c r="I21" t="s">
        <v>96</v>
      </c>
      <c r="J21" s="67" t="s">
        <v>505</v>
      </c>
      <c r="K21">
        <v>342</v>
      </c>
    </row>
    <row r="22" spans="1:11" x14ac:dyDescent="0.3">
      <c r="A22" s="47" t="s">
        <v>501</v>
      </c>
      <c r="B22" s="47" t="s">
        <v>546</v>
      </c>
      <c r="C22" t="s">
        <v>501</v>
      </c>
      <c r="D22" t="s">
        <v>18</v>
      </c>
      <c r="E22" t="s">
        <v>520</v>
      </c>
      <c r="F22" t="s">
        <v>19</v>
      </c>
      <c r="G22" t="s">
        <v>542</v>
      </c>
      <c r="H22" t="s">
        <v>20</v>
      </c>
      <c r="I22" t="s">
        <v>96</v>
      </c>
      <c r="J22" s="67" t="s">
        <v>506</v>
      </c>
      <c r="K22">
        <v>107</v>
      </c>
    </row>
    <row r="23" spans="1:11" x14ac:dyDescent="0.3">
      <c r="A23" s="47" t="s">
        <v>501</v>
      </c>
      <c r="B23" s="47" t="s">
        <v>546</v>
      </c>
      <c r="C23" t="s">
        <v>501</v>
      </c>
      <c r="D23" t="s">
        <v>18</v>
      </c>
      <c r="E23" t="s">
        <v>520</v>
      </c>
      <c r="F23" t="s">
        <v>19</v>
      </c>
      <c r="G23" t="s">
        <v>542</v>
      </c>
      <c r="H23" t="s">
        <v>20</v>
      </c>
      <c r="I23" t="s">
        <v>96</v>
      </c>
      <c r="J23" s="67" t="s">
        <v>507</v>
      </c>
      <c r="K23">
        <v>89</v>
      </c>
    </row>
    <row r="24" spans="1:11" x14ac:dyDescent="0.3">
      <c r="A24" s="47" t="s">
        <v>501</v>
      </c>
      <c r="B24" s="47" t="s">
        <v>546</v>
      </c>
      <c r="C24" t="s">
        <v>501</v>
      </c>
      <c r="D24" t="s">
        <v>18</v>
      </c>
      <c r="E24" t="s">
        <v>520</v>
      </c>
      <c r="F24" t="s">
        <v>19</v>
      </c>
      <c r="G24" t="s">
        <v>542</v>
      </c>
      <c r="H24" t="s">
        <v>20</v>
      </c>
      <c r="I24" t="s">
        <v>96</v>
      </c>
      <c r="J24" s="67" t="s">
        <v>508</v>
      </c>
      <c r="K24">
        <v>133</v>
      </c>
    </row>
    <row r="25" spans="1:11" x14ac:dyDescent="0.3">
      <c r="A25" s="47" t="s">
        <v>501</v>
      </c>
      <c r="B25" s="47" t="s">
        <v>546</v>
      </c>
      <c r="C25" t="s">
        <v>501</v>
      </c>
      <c r="D25" t="s">
        <v>18</v>
      </c>
      <c r="E25" t="s">
        <v>520</v>
      </c>
      <c r="F25" t="s">
        <v>19</v>
      </c>
      <c r="G25" t="s">
        <v>542</v>
      </c>
      <c r="H25" t="s">
        <v>20</v>
      </c>
      <c r="I25" t="s">
        <v>96</v>
      </c>
      <c r="J25" s="67" t="s">
        <v>509</v>
      </c>
      <c r="K25">
        <v>15</v>
      </c>
    </row>
    <row r="26" spans="1:11" x14ac:dyDescent="0.3">
      <c r="A26" s="47" t="s">
        <v>501</v>
      </c>
      <c r="B26" s="47" t="s">
        <v>546</v>
      </c>
      <c r="C26" t="s">
        <v>501</v>
      </c>
      <c r="D26" t="s">
        <v>18</v>
      </c>
      <c r="E26" t="s">
        <v>520</v>
      </c>
      <c r="F26" t="s">
        <v>19</v>
      </c>
      <c r="G26" t="s">
        <v>542</v>
      </c>
      <c r="H26" t="s">
        <v>20</v>
      </c>
      <c r="I26" t="s">
        <v>96</v>
      </c>
      <c r="J26" s="67" t="s">
        <v>510</v>
      </c>
      <c r="K26">
        <v>387</v>
      </c>
    </row>
    <row r="27" spans="1:11" x14ac:dyDescent="0.3">
      <c r="A27" s="47" t="s">
        <v>501</v>
      </c>
      <c r="B27" s="47" t="s">
        <v>546</v>
      </c>
      <c r="C27" t="s">
        <v>501</v>
      </c>
      <c r="D27" t="s">
        <v>18</v>
      </c>
      <c r="E27" t="s">
        <v>520</v>
      </c>
      <c r="F27" t="s">
        <v>19</v>
      </c>
      <c r="G27" t="s">
        <v>542</v>
      </c>
      <c r="H27" t="s">
        <v>20</v>
      </c>
      <c r="I27" t="s">
        <v>96</v>
      </c>
      <c r="J27" s="67" t="s">
        <v>511</v>
      </c>
      <c r="K27">
        <v>429</v>
      </c>
    </row>
    <row r="28" spans="1:11" x14ac:dyDescent="0.3">
      <c r="A28" s="47" t="s">
        <v>501</v>
      </c>
      <c r="B28" s="47" t="s">
        <v>546</v>
      </c>
      <c r="C28" t="s">
        <v>501</v>
      </c>
      <c r="D28" t="s">
        <v>18</v>
      </c>
      <c r="E28" t="s">
        <v>520</v>
      </c>
      <c r="F28" t="s">
        <v>19</v>
      </c>
      <c r="G28" t="s">
        <v>542</v>
      </c>
      <c r="H28" t="s">
        <v>20</v>
      </c>
      <c r="I28" t="s">
        <v>96</v>
      </c>
      <c r="J28" s="67" t="s">
        <v>512</v>
      </c>
      <c r="K28">
        <v>298</v>
      </c>
    </row>
    <row r="29" spans="1:11" x14ac:dyDescent="0.3">
      <c r="A29" s="47" t="s">
        <v>501</v>
      </c>
      <c r="B29" s="47" t="s">
        <v>546</v>
      </c>
      <c r="C29" t="s">
        <v>501</v>
      </c>
      <c r="D29" t="s">
        <v>18</v>
      </c>
      <c r="E29" t="s">
        <v>520</v>
      </c>
      <c r="F29" t="s">
        <v>19</v>
      </c>
      <c r="G29" t="s">
        <v>542</v>
      </c>
      <c r="H29" t="s">
        <v>20</v>
      </c>
      <c r="I29" t="s">
        <v>96</v>
      </c>
      <c r="J29" s="67" t="s">
        <v>513</v>
      </c>
      <c r="K29">
        <v>315</v>
      </c>
    </row>
    <row r="30" spans="1:11" x14ac:dyDescent="0.3">
      <c r="A30" s="47" t="s">
        <v>501</v>
      </c>
      <c r="B30" s="47" t="s">
        <v>546</v>
      </c>
      <c r="C30" t="s">
        <v>501</v>
      </c>
      <c r="D30" t="s">
        <v>18</v>
      </c>
      <c r="E30" t="s">
        <v>520</v>
      </c>
      <c r="F30" t="s">
        <v>19</v>
      </c>
      <c r="G30" t="s">
        <v>542</v>
      </c>
      <c r="H30" t="s">
        <v>20</v>
      </c>
      <c r="I30" t="s">
        <v>96</v>
      </c>
      <c r="J30" s="67" t="s">
        <v>514</v>
      </c>
      <c r="K30">
        <v>0</v>
      </c>
    </row>
    <row r="31" spans="1:11" x14ac:dyDescent="0.3">
      <c r="A31" s="47" t="s">
        <v>501</v>
      </c>
      <c r="B31" s="47" t="s">
        <v>546</v>
      </c>
      <c r="C31" t="s">
        <v>501</v>
      </c>
      <c r="D31" t="s">
        <v>18</v>
      </c>
      <c r="E31" t="s">
        <v>520</v>
      </c>
      <c r="F31" t="s">
        <v>19</v>
      </c>
      <c r="G31" t="s">
        <v>542</v>
      </c>
      <c r="H31" t="s">
        <v>20</v>
      </c>
      <c r="I31" t="s">
        <v>96</v>
      </c>
      <c r="J31" s="67" t="s">
        <v>515</v>
      </c>
      <c r="K31">
        <v>54</v>
      </c>
    </row>
    <row r="32" spans="1:11" x14ac:dyDescent="0.3">
      <c r="A32" s="47" t="s">
        <v>501</v>
      </c>
      <c r="B32" s="47" t="s">
        <v>546</v>
      </c>
      <c r="C32" t="s">
        <v>501</v>
      </c>
      <c r="D32" t="s">
        <v>18</v>
      </c>
      <c r="E32" t="s">
        <v>520</v>
      </c>
      <c r="F32" t="s">
        <v>19</v>
      </c>
      <c r="G32" t="s">
        <v>542</v>
      </c>
      <c r="H32" t="s">
        <v>20</v>
      </c>
      <c r="I32" t="s">
        <v>96</v>
      </c>
      <c r="J32" s="67" t="s">
        <v>516</v>
      </c>
      <c r="K32">
        <v>130</v>
      </c>
    </row>
    <row r="33" spans="1:11" x14ac:dyDescent="0.3">
      <c r="A33" s="47" t="s">
        <v>501</v>
      </c>
      <c r="B33" s="47" t="s">
        <v>546</v>
      </c>
      <c r="C33" t="s">
        <v>501</v>
      </c>
      <c r="D33" t="s">
        <v>18</v>
      </c>
      <c r="E33" t="s">
        <v>520</v>
      </c>
      <c r="F33" t="s">
        <v>19</v>
      </c>
      <c r="G33" t="s">
        <v>542</v>
      </c>
      <c r="H33" t="s">
        <v>20</v>
      </c>
      <c r="I33" t="s">
        <v>96</v>
      </c>
      <c r="J33" s="67" t="s">
        <v>517</v>
      </c>
      <c r="K33">
        <v>14</v>
      </c>
    </row>
    <row r="34" spans="1:11" x14ac:dyDescent="0.3">
      <c r="A34" s="47" t="s">
        <v>501</v>
      </c>
      <c r="B34" s="47" t="s">
        <v>546</v>
      </c>
      <c r="C34" t="s">
        <v>501</v>
      </c>
      <c r="D34" t="s">
        <v>3</v>
      </c>
      <c r="E34" t="s">
        <v>518</v>
      </c>
      <c r="F34" t="s">
        <v>19</v>
      </c>
      <c r="G34" t="s">
        <v>542</v>
      </c>
      <c r="H34" t="s">
        <v>41</v>
      </c>
      <c r="I34" t="s">
        <v>97</v>
      </c>
      <c r="J34" s="67">
        <v>1</v>
      </c>
      <c r="K34">
        <v>116649</v>
      </c>
    </row>
    <row r="35" spans="1:11" x14ac:dyDescent="0.3">
      <c r="A35" s="47" t="s">
        <v>501</v>
      </c>
      <c r="B35" s="47" t="s">
        <v>546</v>
      </c>
      <c r="C35" t="s">
        <v>501</v>
      </c>
      <c r="D35" t="s">
        <v>3</v>
      </c>
      <c r="E35" t="s">
        <v>518</v>
      </c>
      <c r="F35" t="s">
        <v>19</v>
      </c>
      <c r="G35" t="s">
        <v>542</v>
      </c>
      <c r="H35" t="s">
        <v>41</v>
      </c>
      <c r="I35" t="s">
        <v>97</v>
      </c>
      <c r="J35" s="67">
        <v>2</v>
      </c>
      <c r="K35">
        <v>3025</v>
      </c>
    </row>
    <row r="36" spans="1:11" x14ac:dyDescent="0.3">
      <c r="A36" s="47" t="s">
        <v>501</v>
      </c>
      <c r="B36" s="47" t="s">
        <v>546</v>
      </c>
      <c r="C36" t="s">
        <v>501</v>
      </c>
      <c r="D36" t="s">
        <v>3</v>
      </c>
      <c r="E36" t="s">
        <v>518</v>
      </c>
      <c r="F36" t="s">
        <v>19</v>
      </c>
      <c r="G36" t="s">
        <v>542</v>
      </c>
      <c r="H36" t="s">
        <v>41</v>
      </c>
      <c r="I36" t="s">
        <v>97</v>
      </c>
      <c r="J36" s="67" t="s">
        <v>504</v>
      </c>
      <c r="K36">
        <v>1760</v>
      </c>
    </row>
    <row r="37" spans="1:11" x14ac:dyDescent="0.3">
      <c r="A37" s="47" t="s">
        <v>501</v>
      </c>
      <c r="B37" s="47" t="s">
        <v>546</v>
      </c>
      <c r="C37" t="s">
        <v>501</v>
      </c>
      <c r="D37" t="s">
        <v>3</v>
      </c>
      <c r="E37" t="s">
        <v>518</v>
      </c>
      <c r="F37" t="s">
        <v>19</v>
      </c>
      <c r="G37" t="s">
        <v>542</v>
      </c>
      <c r="H37" t="s">
        <v>41</v>
      </c>
      <c r="I37" t="s">
        <v>97</v>
      </c>
      <c r="J37" s="67" t="s">
        <v>505</v>
      </c>
      <c r="K37">
        <v>540</v>
      </c>
    </row>
    <row r="38" spans="1:11" x14ac:dyDescent="0.3">
      <c r="A38" s="47" t="s">
        <v>501</v>
      </c>
      <c r="B38" s="47" t="s">
        <v>546</v>
      </c>
      <c r="C38" t="s">
        <v>501</v>
      </c>
      <c r="D38" t="s">
        <v>3</v>
      </c>
      <c r="E38" t="s">
        <v>518</v>
      </c>
      <c r="F38" t="s">
        <v>19</v>
      </c>
      <c r="G38" t="s">
        <v>542</v>
      </c>
      <c r="H38" t="s">
        <v>41</v>
      </c>
      <c r="I38" t="s">
        <v>97</v>
      </c>
      <c r="J38" s="67" t="s">
        <v>506</v>
      </c>
      <c r="K38">
        <v>212</v>
      </c>
    </row>
    <row r="39" spans="1:11" x14ac:dyDescent="0.3">
      <c r="A39" s="47" t="s">
        <v>501</v>
      </c>
      <c r="B39" s="47" t="s">
        <v>546</v>
      </c>
      <c r="C39" t="s">
        <v>501</v>
      </c>
      <c r="D39" t="s">
        <v>3</v>
      </c>
      <c r="E39" t="s">
        <v>518</v>
      </c>
      <c r="F39" t="s">
        <v>19</v>
      </c>
      <c r="G39" t="s">
        <v>542</v>
      </c>
      <c r="H39" t="s">
        <v>41</v>
      </c>
      <c r="I39" t="s">
        <v>97</v>
      </c>
      <c r="J39" s="67" t="s">
        <v>507</v>
      </c>
      <c r="K39">
        <v>183</v>
      </c>
    </row>
    <row r="40" spans="1:11" x14ac:dyDescent="0.3">
      <c r="A40" s="47" t="s">
        <v>501</v>
      </c>
      <c r="B40" s="47" t="s">
        <v>546</v>
      </c>
      <c r="C40" t="s">
        <v>501</v>
      </c>
      <c r="D40" t="s">
        <v>3</v>
      </c>
      <c r="E40" t="s">
        <v>518</v>
      </c>
      <c r="F40" t="s">
        <v>19</v>
      </c>
      <c r="G40" t="s">
        <v>542</v>
      </c>
      <c r="H40" t="s">
        <v>41</v>
      </c>
      <c r="I40" t="s">
        <v>97</v>
      </c>
      <c r="J40" s="67" t="s">
        <v>508</v>
      </c>
      <c r="K40">
        <v>303</v>
      </c>
    </row>
    <row r="41" spans="1:11" x14ac:dyDescent="0.3">
      <c r="A41" s="47" t="s">
        <v>501</v>
      </c>
      <c r="B41" s="47" t="s">
        <v>546</v>
      </c>
      <c r="C41" t="s">
        <v>501</v>
      </c>
      <c r="D41" t="s">
        <v>3</v>
      </c>
      <c r="E41" t="s">
        <v>518</v>
      </c>
      <c r="F41" t="s">
        <v>19</v>
      </c>
      <c r="G41" t="s">
        <v>542</v>
      </c>
      <c r="H41" t="s">
        <v>41</v>
      </c>
      <c r="I41" t="s">
        <v>97</v>
      </c>
      <c r="J41" s="67" t="s">
        <v>509</v>
      </c>
      <c r="K41">
        <v>27</v>
      </c>
    </row>
    <row r="42" spans="1:11" x14ac:dyDescent="0.3">
      <c r="A42" s="47" t="s">
        <v>501</v>
      </c>
      <c r="B42" s="47" t="s">
        <v>546</v>
      </c>
      <c r="C42" t="s">
        <v>501</v>
      </c>
      <c r="D42" t="s">
        <v>3</v>
      </c>
      <c r="E42" t="s">
        <v>518</v>
      </c>
      <c r="F42" t="s">
        <v>19</v>
      </c>
      <c r="G42" t="s">
        <v>542</v>
      </c>
      <c r="H42" t="s">
        <v>41</v>
      </c>
      <c r="I42" t="s">
        <v>97</v>
      </c>
      <c r="J42" s="67" t="s">
        <v>510</v>
      </c>
      <c r="K42">
        <v>624</v>
      </c>
    </row>
    <row r="43" spans="1:11" x14ac:dyDescent="0.3">
      <c r="A43" s="47" t="s">
        <v>501</v>
      </c>
      <c r="B43" s="47" t="s">
        <v>546</v>
      </c>
      <c r="C43" t="s">
        <v>501</v>
      </c>
      <c r="D43" t="s">
        <v>3</v>
      </c>
      <c r="E43" t="s">
        <v>518</v>
      </c>
      <c r="F43" t="s">
        <v>19</v>
      </c>
      <c r="G43" t="s">
        <v>542</v>
      </c>
      <c r="H43" t="s">
        <v>41</v>
      </c>
      <c r="I43" t="s">
        <v>97</v>
      </c>
      <c r="J43" s="67" t="s">
        <v>511</v>
      </c>
      <c r="K43">
        <v>688</v>
      </c>
    </row>
    <row r="44" spans="1:11" x14ac:dyDescent="0.3">
      <c r="A44" s="47" t="s">
        <v>501</v>
      </c>
      <c r="B44" s="47" t="s">
        <v>546</v>
      </c>
      <c r="C44" t="s">
        <v>501</v>
      </c>
      <c r="D44" t="s">
        <v>3</v>
      </c>
      <c r="E44" t="s">
        <v>518</v>
      </c>
      <c r="F44" t="s">
        <v>19</v>
      </c>
      <c r="G44" t="s">
        <v>542</v>
      </c>
      <c r="H44" t="s">
        <v>41</v>
      </c>
      <c r="I44" t="s">
        <v>97</v>
      </c>
      <c r="J44" s="67" t="s">
        <v>512</v>
      </c>
      <c r="K44">
        <v>493</v>
      </c>
    </row>
    <row r="45" spans="1:11" x14ac:dyDescent="0.3">
      <c r="A45" s="47" t="s">
        <v>501</v>
      </c>
      <c r="B45" s="47" t="s">
        <v>546</v>
      </c>
      <c r="C45" t="s">
        <v>501</v>
      </c>
      <c r="D45" t="s">
        <v>3</v>
      </c>
      <c r="E45" t="s">
        <v>518</v>
      </c>
      <c r="F45" t="s">
        <v>19</v>
      </c>
      <c r="G45" t="s">
        <v>542</v>
      </c>
      <c r="H45" t="s">
        <v>41</v>
      </c>
      <c r="I45" t="s">
        <v>97</v>
      </c>
      <c r="J45" s="67" t="s">
        <v>513</v>
      </c>
      <c r="K45">
        <v>819</v>
      </c>
    </row>
    <row r="46" spans="1:11" x14ac:dyDescent="0.3">
      <c r="A46" s="47" t="s">
        <v>501</v>
      </c>
      <c r="B46" s="47" t="s">
        <v>546</v>
      </c>
      <c r="C46" t="s">
        <v>501</v>
      </c>
      <c r="D46" t="s">
        <v>3</v>
      </c>
      <c r="E46" t="s">
        <v>518</v>
      </c>
      <c r="F46" t="s">
        <v>19</v>
      </c>
      <c r="G46" t="s">
        <v>542</v>
      </c>
      <c r="H46" t="s">
        <v>41</v>
      </c>
      <c r="I46" t="s">
        <v>97</v>
      </c>
      <c r="J46" s="67" t="s">
        <v>514</v>
      </c>
      <c r="K46">
        <v>0</v>
      </c>
    </row>
    <row r="47" spans="1:11" x14ac:dyDescent="0.3">
      <c r="A47" s="47" t="s">
        <v>501</v>
      </c>
      <c r="B47" s="47" t="s">
        <v>546</v>
      </c>
      <c r="C47" t="s">
        <v>501</v>
      </c>
      <c r="D47" t="s">
        <v>3</v>
      </c>
      <c r="E47" t="s">
        <v>518</v>
      </c>
      <c r="F47" t="s">
        <v>19</v>
      </c>
      <c r="G47" t="s">
        <v>542</v>
      </c>
      <c r="H47" t="s">
        <v>41</v>
      </c>
      <c r="I47" t="s">
        <v>97</v>
      </c>
      <c r="J47" s="67" t="s">
        <v>515</v>
      </c>
      <c r="K47">
        <v>74</v>
      </c>
    </row>
    <row r="48" spans="1:11" x14ac:dyDescent="0.3">
      <c r="A48" s="47" t="s">
        <v>501</v>
      </c>
      <c r="B48" s="47" t="s">
        <v>546</v>
      </c>
      <c r="C48" t="s">
        <v>501</v>
      </c>
      <c r="D48" t="s">
        <v>3</v>
      </c>
      <c r="E48" t="s">
        <v>518</v>
      </c>
      <c r="F48" t="s">
        <v>19</v>
      </c>
      <c r="G48" t="s">
        <v>542</v>
      </c>
      <c r="H48" t="s">
        <v>41</v>
      </c>
      <c r="I48" t="s">
        <v>97</v>
      </c>
      <c r="J48" s="67" t="s">
        <v>516</v>
      </c>
      <c r="K48">
        <v>241</v>
      </c>
    </row>
    <row r="49" spans="1:11" x14ac:dyDescent="0.3">
      <c r="A49" s="47" t="s">
        <v>501</v>
      </c>
      <c r="B49" s="47" t="s">
        <v>546</v>
      </c>
      <c r="C49" t="s">
        <v>501</v>
      </c>
      <c r="D49" t="s">
        <v>3</v>
      </c>
      <c r="E49" t="s">
        <v>518</v>
      </c>
      <c r="F49" t="s">
        <v>19</v>
      </c>
      <c r="G49" t="s">
        <v>542</v>
      </c>
      <c r="H49" t="s">
        <v>41</v>
      </c>
      <c r="I49" t="s">
        <v>97</v>
      </c>
      <c r="J49" s="67" t="s">
        <v>517</v>
      </c>
      <c r="K49">
        <v>86</v>
      </c>
    </row>
    <row r="50" spans="1:11" x14ac:dyDescent="0.3">
      <c r="A50" s="47" t="s">
        <v>501</v>
      </c>
      <c r="B50" s="47" t="s">
        <v>546</v>
      </c>
      <c r="C50" t="s">
        <v>501</v>
      </c>
      <c r="D50" t="s">
        <v>8</v>
      </c>
      <c r="E50" t="s">
        <v>502</v>
      </c>
      <c r="F50" t="s">
        <v>19</v>
      </c>
      <c r="G50" t="s">
        <v>542</v>
      </c>
      <c r="H50" t="s">
        <v>42</v>
      </c>
      <c r="I50" t="s">
        <v>98</v>
      </c>
      <c r="J50" s="67">
        <v>1</v>
      </c>
      <c r="K50">
        <v>40728</v>
      </c>
    </row>
    <row r="51" spans="1:11" x14ac:dyDescent="0.3">
      <c r="A51" s="47" t="s">
        <v>501</v>
      </c>
      <c r="B51" s="47" t="s">
        <v>546</v>
      </c>
      <c r="C51" t="s">
        <v>501</v>
      </c>
      <c r="D51" t="s">
        <v>8</v>
      </c>
      <c r="E51" t="s">
        <v>502</v>
      </c>
      <c r="F51" t="s">
        <v>19</v>
      </c>
      <c r="G51" t="s">
        <v>542</v>
      </c>
      <c r="H51" t="s">
        <v>42</v>
      </c>
      <c r="I51" t="s">
        <v>98</v>
      </c>
      <c r="J51" s="67">
        <v>2</v>
      </c>
      <c r="K51">
        <v>980</v>
      </c>
    </row>
    <row r="52" spans="1:11" x14ac:dyDescent="0.3">
      <c r="A52" s="47" t="s">
        <v>501</v>
      </c>
      <c r="B52" s="47" t="s">
        <v>546</v>
      </c>
      <c r="C52" t="s">
        <v>501</v>
      </c>
      <c r="D52" t="s">
        <v>8</v>
      </c>
      <c r="E52" t="s">
        <v>502</v>
      </c>
      <c r="F52" t="s">
        <v>19</v>
      </c>
      <c r="G52" t="s">
        <v>542</v>
      </c>
      <c r="H52" t="s">
        <v>42</v>
      </c>
      <c r="I52" t="s">
        <v>98</v>
      </c>
      <c r="J52" s="67" t="s">
        <v>504</v>
      </c>
      <c r="K52">
        <v>534</v>
      </c>
    </row>
    <row r="53" spans="1:11" x14ac:dyDescent="0.3">
      <c r="A53" s="47" t="s">
        <v>501</v>
      </c>
      <c r="B53" s="47" t="s">
        <v>546</v>
      </c>
      <c r="C53" t="s">
        <v>501</v>
      </c>
      <c r="D53" t="s">
        <v>8</v>
      </c>
      <c r="E53" t="s">
        <v>502</v>
      </c>
      <c r="F53" t="s">
        <v>19</v>
      </c>
      <c r="G53" t="s">
        <v>542</v>
      </c>
      <c r="H53" t="s">
        <v>42</v>
      </c>
      <c r="I53" t="s">
        <v>98</v>
      </c>
      <c r="J53" s="67" t="s">
        <v>505</v>
      </c>
      <c r="K53">
        <v>220</v>
      </c>
    </row>
    <row r="54" spans="1:11" x14ac:dyDescent="0.3">
      <c r="A54" s="47" t="s">
        <v>501</v>
      </c>
      <c r="B54" s="47" t="s">
        <v>546</v>
      </c>
      <c r="C54" t="s">
        <v>501</v>
      </c>
      <c r="D54" t="s">
        <v>8</v>
      </c>
      <c r="E54" t="s">
        <v>502</v>
      </c>
      <c r="F54" t="s">
        <v>19</v>
      </c>
      <c r="G54" t="s">
        <v>542</v>
      </c>
      <c r="H54" t="s">
        <v>42</v>
      </c>
      <c r="I54" t="s">
        <v>98</v>
      </c>
      <c r="J54" s="67" t="s">
        <v>506</v>
      </c>
      <c r="K54">
        <v>71</v>
      </c>
    </row>
    <row r="55" spans="1:11" x14ac:dyDescent="0.3">
      <c r="A55" s="47" t="s">
        <v>501</v>
      </c>
      <c r="B55" s="47" t="s">
        <v>546</v>
      </c>
      <c r="C55" t="s">
        <v>501</v>
      </c>
      <c r="D55" t="s">
        <v>8</v>
      </c>
      <c r="E55" t="s">
        <v>502</v>
      </c>
      <c r="F55" t="s">
        <v>19</v>
      </c>
      <c r="G55" t="s">
        <v>542</v>
      </c>
      <c r="H55" t="s">
        <v>42</v>
      </c>
      <c r="I55" t="s">
        <v>98</v>
      </c>
      <c r="J55" s="67" t="s">
        <v>507</v>
      </c>
      <c r="K55">
        <v>59</v>
      </c>
    </row>
    <row r="56" spans="1:11" x14ac:dyDescent="0.3">
      <c r="A56" s="47" t="s">
        <v>501</v>
      </c>
      <c r="B56" s="47" t="s">
        <v>546</v>
      </c>
      <c r="C56" t="s">
        <v>501</v>
      </c>
      <c r="D56" t="s">
        <v>8</v>
      </c>
      <c r="E56" t="s">
        <v>502</v>
      </c>
      <c r="F56" t="s">
        <v>19</v>
      </c>
      <c r="G56" t="s">
        <v>542</v>
      </c>
      <c r="H56" t="s">
        <v>42</v>
      </c>
      <c r="I56" t="s">
        <v>98</v>
      </c>
      <c r="J56" s="67" t="s">
        <v>508</v>
      </c>
      <c r="K56">
        <v>81</v>
      </c>
    </row>
    <row r="57" spans="1:11" x14ac:dyDescent="0.3">
      <c r="A57" s="47" t="s">
        <v>501</v>
      </c>
      <c r="B57" s="47" t="s">
        <v>546</v>
      </c>
      <c r="C57" t="s">
        <v>501</v>
      </c>
      <c r="D57" t="s">
        <v>8</v>
      </c>
      <c r="E57" t="s">
        <v>502</v>
      </c>
      <c r="F57" t="s">
        <v>19</v>
      </c>
      <c r="G57" t="s">
        <v>542</v>
      </c>
      <c r="H57" t="s">
        <v>42</v>
      </c>
      <c r="I57" t="s">
        <v>98</v>
      </c>
      <c r="J57" s="67" t="s">
        <v>509</v>
      </c>
      <c r="K57">
        <v>15</v>
      </c>
    </row>
    <row r="58" spans="1:11" x14ac:dyDescent="0.3">
      <c r="A58" s="47" t="s">
        <v>501</v>
      </c>
      <c r="B58" s="47" t="s">
        <v>546</v>
      </c>
      <c r="C58" t="s">
        <v>501</v>
      </c>
      <c r="D58" t="s">
        <v>8</v>
      </c>
      <c r="E58" t="s">
        <v>502</v>
      </c>
      <c r="F58" t="s">
        <v>19</v>
      </c>
      <c r="G58" t="s">
        <v>542</v>
      </c>
      <c r="H58" t="s">
        <v>42</v>
      </c>
      <c r="I58" t="s">
        <v>98</v>
      </c>
      <c r="J58" s="67" t="s">
        <v>510</v>
      </c>
      <c r="K58">
        <v>194</v>
      </c>
    </row>
    <row r="59" spans="1:11" x14ac:dyDescent="0.3">
      <c r="A59" s="47" t="s">
        <v>501</v>
      </c>
      <c r="B59" s="47" t="s">
        <v>546</v>
      </c>
      <c r="C59" t="s">
        <v>501</v>
      </c>
      <c r="D59" t="s">
        <v>8</v>
      </c>
      <c r="E59" t="s">
        <v>502</v>
      </c>
      <c r="F59" t="s">
        <v>19</v>
      </c>
      <c r="G59" t="s">
        <v>542</v>
      </c>
      <c r="H59" t="s">
        <v>42</v>
      </c>
      <c r="I59" t="s">
        <v>98</v>
      </c>
      <c r="J59" s="67" t="s">
        <v>511</v>
      </c>
      <c r="K59">
        <v>209</v>
      </c>
    </row>
    <row r="60" spans="1:11" x14ac:dyDescent="0.3">
      <c r="A60" s="47" t="s">
        <v>501</v>
      </c>
      <c r="B60" s="47" t="s">
        <v>546</v>
      </c>
      <c r="C60" t="s">
        <v>501</v>
      </c>
      <c r="D60" t="s">
        <v>8</v>
      </c>
      <c r="E60" t="s">
        <v>502</v>
      </c>
      <c r="F60" t="s">
        <v>19</v>
      </c>
      <c r="G60" t="s">
        <v>542</v>
      </c>
      <c r="H60" t="s">
        <v>42</v>
      </c>
      <c r="I60" t="s">
        <v>98</v>
      </c>
      <c r="J60" s="67" t="s">
        <v>512</v>
      </c>
      <c r="K60">
        <v>142</v>
      </c>
    </row>
    <row r="61" spans="1:11" x14ac:dyDescent="0.3">
      <c r="A61" s="47" t="s">
        <v>501</v>
      </c>
      <c r="B61" s="47" t="s">
        <v>546</v>
      </c>
      <c r="C61" t="s">
        <v>501</v>
      </c>
      <c r="D61" t="s">
        <v>8</v>
      </c>
      <c r="E61" t="s">
        <v>502</v>
      </c>
      <c r="F61" t="s">
        <v>19</v>
      </c>
      <c r="G61" t="s">
        <v>542</v>
      </c>
      <c r="H61" t="s">
        <v>42</v>
      </c>
      <c r="I61" t="s">
        <v>98</v>
      </c>
      <c r="J61" s="67" t="s">
        <v>513</v>
      </c>
      <c r="K61">
        <v>320</v>
      </c>
    </row>
    <row r="62" spans="1:11" x14ac:dyDescent="0.3">
      <c r="A62" s="47" t="s">
        <v>501</v>
      </c>
      <c r="B62" s="47" t="s">
        <v>546</v>
      </c>
      <c r="C62" t="s">
        <v>501</v>
      </c>
      <c r="D62" t="s">
        <v>8</v>
      </c>
      <c r="E62" t="s">
        <v>502</v>
      </c>
      <c r="F62" t="s">
        <v>19</v>
      </c>
      <c r="G62" t="s">
        <v>542</v>
      </c>
      <c r="H62" t="s">
        <v>42</v>
      </c>
      <c r="I62" t="s">
        <v>98</v>
      </c>
      <c r="J62" s="67" t="s">
        <v>514</v>
      </c>
      <c r="K62">
        <v>0</v>
      </c>
    </row>
    <row r="63" spans="1:11" x14ac:dyDescent="0.3">
      <c r="A63" s="47" t="s">
        <v>501</v>
      </c>
      <c r="B63" s="47" t="s">
        <v>546</v>
      </c>
      <c r="C63" t="s">
        <v>501</v>
      </c>
      <c r="D63" t="s">
        <v>8</v>
      </c>
      <c r="E63" t="s">
        <v>502</v>
      </c>
      <c r="F63" t="s">
        <v>19</v>
      </c>
      <c r="G63" t="s">
        <v>542</v>
      </c>
      <c r="H63" t="s">
        <v>42</v>
      </c>
      <c r="I63" t="s">
        <v>98</v>
      </c>
      <c r="J63" s="67" t="s">
        <v>515</v>
      </c>
      <c r="K63">
        <v>25</v>
      </c>
    </row>
    <row r="64" spans="1:11" x14ac:dyDescent="0.3">
      <c r="A64" s="47" t="s">
        <v>501</v>
      </c>
      <c r="B64" s="47" t="s">
        <v>546</v>
      </c>
      <c r="C64" t="s">
        <v>501</v>
      </c>
      <c r="D64" t="s">
        <v>8</v>
      </c>
      <c r="E64" t="s">
        <v>502</v>
      </c>
      <c r="F64" t="s">
        <v>19</v>
      </c>
      <c r="G64" t="s">
        <v>542</v>
      </c>
      <c r="H64" t="s">
        <v>42</v>
      </c>
      <c r="I64" t="s">
        <v>98</v>
      </c>
      <c r="J64" s="67" t="s">
        <v>516</v>
      </c>
      <c r="K64">
        <v>75</v>
      </c>
    </row>
    <row r="65" spans="1:11" x14ac:dyDescent="0.3">
      <c r="A65" s="47" t="s">
        <v>501</v>
      </c>
      <c r="B65" s="47" t="s">
        <v>546</v>
      </c>
      <c r="C65" t="s">
        <v>501</v>
      </c>
      <c r="D65" t="s">
        <v>8</v>
      </c>
      <c r="E65" t="s">
        <v>502</v>
      </c>
      <c r="F65" t="s">
        <v>19</v>
      </c>
      <c r="G65" t="s">
        <v>542</v>
      </c>
      <c r="H65" t="s">
        <v>42</v>
      </c>
      <c r="I65" t="s">
        <v>98</v>
      </c>
      <c r="J65" s="67" t="s">
        <v>517</v>
      </c>
      <c r="K65">
        <v>15</v>
      </c>
    </row>
    <row r="66" spans="1:11" x14ac:dyDescent="0.3">
      <c r="A66" s="47" t="s">
        <v>501</v>
      </c>
      <c r="B66" s="47" t="s">
        <v>546</v>
      </c>
      <c r="C66" t="s">
        <v>501</v>
      </c>
      <c r="D66" t="s">
        <v>3</v>
      </c>
      <c r="E66" t="s">
        <v>518</v>
      </c>
      <c r="F66" t="s">
        <v>4</v>
      </c>
      <c r="G66" t="s">
        <v>519</v>
      </c>
      <c r="H66" t="s">
        <v>15</v>
      </c>
      <c r="I66" t="s">
        <v>67</v>
      </c>
      <c r="J66" s="67">
        <v>1</v>
      </c>
      <c r="K66">
        <v>425</v>
      </c>
    </row>
    <row r="67" spans="1:11" x14ac:dyDescent="0.3">
      <c r="A67" s="47" t="s">
        <v>501</v>
      </c>
      <c r="B67" s="47" t="s">
        <v>546</v>
      </c>
      <c r="C67" t="s">
        <v>501</v>
      </c>
      <c r="D67" t="s">
        <v>3</v>
      </c>
      <c r="E67" t="s">
        <v>518</v>
      </c>
      <c r="F67" t="s">
        <v>4</v>
      </c>
      <c r="G67" t="s">
        <v>519</v>
      </c>
      <c r="H67" t="s">
        <v>15</v>
      </c>
      <c r="I67" t="s">
        <v>67</v>
      </c>
      <c r="J67" s="67">
        <v>2</v>
      </c>
      <c r="K67">
        <v>68</v>
      </c>
    </row>
    <row r="68" spans="1:11" x14ac:dyDescent="0.3">
      <c r="A68" s="47" t="s">
        <v>501</v>
      </c>
      <c r="B68" s="47" t="s">
        <v>546</v>
      </c>
      <c r="C68" t="s">
        <v>501</v>
      </c>
      <c r="D68" t="s">
        <v>3</v>
      </c>
      <c r="E68" t="s">
        <v>518</v>
      </c>
      <c r="F68" t="s">
        <v>4</v>
      </c>
      <c r="G68" t="s">
        <v>519</v>
      </c>
      <c r="H68" t="s">
        <v>15</v>
      </c>
      <c r="I68" t="s">
        <v>67</v>
      </c>
      <c r="J68" s="67" t="s">
        <v>504</v>
      </c>
      <c r="K68">
        <v>37</v>
      </c>
    </row>
    <row r="69" spans="1:11" x14ac:dyDescent="0.3">
      <c r="A69" s="47" t="s">
        <v>501</v>
      </c>
      <c r="B69" s="47" t="s">
        <v>546</v>
      </c>
      <c r="C69" t="s">
        <v>501</v>
      </c>
      <c r="D69" t="s">
        <v>3</v>
      </c>
      <c r="E69" t="s">
        <v>518</v>
      </c>
      <c r="F69" t="s">
        <v>4</v>
      </c>
      <c r="G69" t="s">
        <v>519</v>
      </c>
      <c r="H69" t="s">
        <v>15</v>
      </c>
      <c r="I69" t="s">
        <v>67</v>
      </c>
      <c r="J69" s="67" t="s">
        <v>505</v>
      </c>
      <c r="K69">
        <v>18</v>
      </c>
    </row>
    <row r="70" spans="1:11" x14ac:dyDescent="0.3">
      <c r="A70" s="47" t="s">
        <v>501</v>
      </c>
      <c r="B70" s="47" t="s">
        <v>546</v>
      </c>
      <c r="C70" t="s">
        <v>501</v>
      </c>
      <c r="D70" t="s">
        <v>3</v>
      </c>
      <c r="E70" t="s">
        <v>518</v>
      </c>
      <c r="F70" t="s">
        <v>4</v>
      </c>
      <c r="G70" t="s">
        <v>519</v>
      </c>
      <c r="H70" t="s">
        <v>15</v>
      </c>
      <c r="I70" t="s">
        <v>67</v>
      </c>
      <c r="J70" s="67" t="s">
        <v>506</v>
      </c>
      <c r="K70">
        <v>5</v>
      </c>
    </row>
    <row r="71" spans="1:11" x14ac:dyDescent="0.3">
      <c r="A71" s="47" t="s">
        <v>501</v>
      </c>
      <c r="B71" s="47" t="s">
        <v>546</v>
      </c>
      <c r="C71" t="s">
        <v>501</v>
      </c>
      <c r="D71" t="s">
        <v>3</v>
      </c>
      <c r="E71" t="s">
        <v>518</v>
      </c>
      <c r="F71" t="s">
        <v>4</v>
      </c>
      <c r="G71" t="s">
        <v>519</v>
      </c>
      <c r="H71" t="s">
        <v>15</v>
      </c>
      <c r="I71" t="s">
        <v>67</v>
      </c>
      <c r="J71" s="67" t="s">
        <v>507</v>
      </c>
      <c r="K71">
        <v>3</v>
      </c>
    </row>
    <row r="72" spans="1:11" x14ac:dyDescent="0.3">
      <c r="A72" s="47" t="s">
        <v>501</v>
      </c>
      <c r="B72" s="47" t="s">
        <v>546</v>
      </c>
      <c r="C72" t="s">
        <v>501</v>
      </c>
      <c r="D72" t="s">
        <v>3</v>
      </c>
      <c r="E72" t="s">
        <v>518</v>
      </c>
      <c r="F72" t="s">
        <v>4</v>
      </c>
      <c r="G72" t="s">
        <v>519</v>
      </c>
      <c r="H72" t="s">
        <v>15</v>
      </c>
      <c r="I72" t="s">
        <v>67</v>
      </c>
      <c r="J72" s="67" t="s">
        <v>508</v>
      </c>
      <c r="K72">
        <v>3</v>
      </c>
    </row>
    <row r="73" spans="1:11" x14ac:dyDescent="0.3">
      <c r="A73" s="47" t="s">
        <v>501</v>
      </c>
      <c r="B73" s="47" t="s">
        <v>546</v>
      </c>
      <c r="C73" t="s">
        <v>501</v>
      </c>
      <c r="D73" t="s">
        <v>3</v>
      </c>
      <c r="E73" t="s">
        <v>518</v>
      </c>
      <c r="F73" t="s">
        <v>4</v>
      </c>
      <c r="G73" t="s">
        <v>519</v>
      </c>
      <c r="H73" t="s">
        <v>15</v>
      </c>
      <c r="I73" t="s">
        <v>67</v>
      </c>
      <c r="J73" s="67" t="s">
        <v>509</v>
      </c>
      <c r="K73">
        <v>2</v>
      </c>
    </row>
    <row r="74" spans="1:11" x14ac:dyDescent="0.3">
      <c r="A74" s="47" t="s">
        <v>501</v>
      </c>
      <c r="B74" s="47" t="s">
        <v>546</v>
      </c>
      <c r="C74" t="s">
        <v>501</v>
      </c>
      <c r="D74" t="s">
        <v>3</v>
      </c>
      <c r="E74" t="s">
        <v>518</v>
      </c>
      <c r="F74" t="s">
        <v>4</v>
      </c>
      <c r="G74" t="s">
        <v>519</v>
      </c>
      <c r="H74" t="s">
        <v>15</v>
      </c>
      <c r="I74" t="s">
        <v>67</v>
      </c>
      <c r="J74" s="67" t="s">
        <v>510</v>
      </c>
      <c r="K74">
        <v>31</v>
      </c>
    </row>
    <row r="75" spans="1:11" x14ac:dyDescent="0.3">
      <c r="A75" s="47" t="s">
        <v>501</v>
      </c>
      <c r="B75" s="47" t="s">
        <v>546</v>
      </c>
      <c r="C75" t="s">
        <v>501</v>
      </c>
      <c r="D75" t="s">
        <v>3</v>
      </c>
      <c r="E75" t="s">
        <v>518</v>
      </c>
      <c r="F75" t="s">
        <v>4</v>
      </c>
      <c r="G75" t="s">
        <v>519</v>
      </c>
      <c r="H75" t="s">
        <v>15</v>
      </c>
      <c r="I75" t="s">
        <v>67</v>
      </c>
      <c r="J75" s="67" t="s">
        <v>511</v>
      </c>
      <c r="K75">
        <v>9</v>
      </c>
    </row>
    <row r="76" spans="1:11" x14ac:dyDescent="0.3">
      <c r="A76" s="47" t="s">
        <v>501</v>
      </c>
      <c r="B76" s="47" t="s">
        <v>546</v>
      </c>
      <c r="C76" t="s">
        <v>501</v>
      </c>
      <c r="D76" t="s">
        <v>3</v>
      </c>
      <c r="E76" t="s">
        <v>518</v>
      </c>
      <c r="F76" t="s">
        <v>4</v>
      </c>
      <c r="G76" t="s">
        <v>519</v>
      </c>
      <c r="H76" t="s">
        <v>15</v>
      </c>
      <c r="I76" t="s">
        <v>67</v>
      </c>
      <c r="J76" s="67" t="s">
        <v>512</v>
      </c>
      <c r="K76">
        <v>2</v>
      </c>
    </row>
    <row r="77" spans="1:11" x14ac:dyDescent="0.3">
      <c r="A77" s="47" t="s">
        <v>501</v>
      </c>
      <c r="B77" s="47" t="s">
        <v>546</v>
      </c>
      <c r="C77" t="s">
        <v>501</v>
      </c>
      <c r="D77" t="s">
        <v>3</v>
      </c>
      <c r="E77" t="s">
        <v>518</v>
      </c>
      <c r="F77" t="s">
        <v>4</v>
      </c>
      <c r="G77" t="s">
        <v>519</v>
      </c>
      <c r="H77" t="s">
        <v>15</v>
      </c>
      <c r="I77" t="s">
        <v>67</v>
      </c>
      <c r="J77" s="67" t="s">
        <v>513</v>
      </c>
      <c r="K77">
        <v>10</v>
      </c>
    </row>
    <row r="78" spans="1:11" x14ac:dyDescent="0.3">
      <c r="A78" s="47" t="s">
        <v>501</v>
      </c>
      <c r="B78" s="47" t="s">
        <v>546</v>
      </c>
      <c r="C78" t="s">
        <v>501</v>
      </c>
      <c r="D78" t="s">
        <v>3</v>
      </c>
      <c r="E78" t="s">
        <v>518</v>
      </c>
      <c r="F78" t="s">
        <v>4</v>
      </c>
      <c r="G78" t="s">
        <v>519</v>
      </c>
      <c r="H78" t="s">
        <v>15</v>
      </c>
      <c r="I78" t="s">
        <v>67</v>
      </c>
      <c r="J78" s="67" t="s">
        <v>514</v>
      </c>
      <c r="K78">
        <v>6</v>
      </c>
    </row>
    <row r="79" spans="1:11" x14ac:dyDescent="0.3">
      <c r="A79" s="47" t="s">
        <v>501</v>
      </c>
      <c r="B79" s="47" t="s">
        <v>546</v>
      </c>
      <c r="C79" t="s">
        <v>501</v>
      </c>
      <c r="D79" t="s">
        <v>3</v>
      </c>
      <c r="E79" t="s">
        <v>518</v>
      </c>
      <c r="F79" t="s">
        <v>4</v>
      </c>
      <c r="G79" t="s">
        <v>519</v>
      </c>
      <c r="H79" t="s">
        <v>15</v>
      </c>
      <c r="I79" t="s">
        <v>67</v>
      </c>
      <c r="J79" s="67" t="s">
        <v>515</v>
      </c>
      <c r="K79">
        <v>1</v>
      </c>
    </row>
    <row r="80" spans="1:11" x14ac:dyDescent="0.3">
      <c r="A80" s="47" t="s">
        <v>501</v>
      </c>
      <c r="B80" s="47" t="s">
        <v>546</v>
      </c>
      <c r="C80" t="s">
        <v>501</v>
      </c>
      <c r="D80" t="s">
        <v>3</v>
      </c>
      <c r="E80" t="s">
        <v>518</v>
      </c>
      <c r="F80" t="s">
        <v>4</v>
      </c>
      <c r="G80" t="s">
        <v>519</v>
      </c>
      <c r="H80" t="s">
        <v>15</v>
      </c>
      <c r="I80" t="s">
        <v>67</v>
      </c>
      <c r="J80" s="67" t="s">
        <v>516</v>
      </c>
      <c r="K80">
        <v>4</v>
      </c>
    </row>
    <row r="81" spans="1:11" x14ac:dyDescent="0.3">
      <c r="A81" s="47" t="s">
        <v>501</v>
      </c>
      <c r="B81" s="47" t="s">
        <v>546</v>
      </c>
      <c r="C81" t="s">
        <v>501</v>
      </c>
      <c r="D81" t="s">
        <v>3</v>
      </c>
      <c r="E81" t="s">
        <v>518</v>
      </c>
      <c r="F81" t="s">
        <v>4</v>
      </c>
      <c r="G81" t="s">
        <v>519</v>
      </c>
      <c r="H81" t="s">
        <v>15</v>
      </c>
      <c r="I81" t="s">
        <v>67</v>
      </c>
      <c r="J81" s="67" t="s">
        <v>517</v>
      </c>
      <c r="K81">
        <v>0</v>
      </c>
    </row>
    <row r="82" spans="1:11" x14ac:dyDescent="0.3">
      <c r="A82" s="47" t="s">
        <v>501</v>
      </c>
      <c r="B82" s="47" t="s">
        <v>546</v>
      </c>
      <c r="C82" t="s">
        <v>501</v>
      </c>
      <c r="D82" t="s">
        <v>11</v>
      </c>
      <c r="E82" t="s">
        <v>523</v>
      </c>
      <c r="F82" t="s">
        <v>4</v>
      </c>
      <c r="G82" t="s">
        <v>519</v>
      </c>
      <c r="H82" t="s">
        <v>16</v>
      </c>
      <c r="I82" t="s">
        <v>68</v>
      </c>
      <c r="J82" s="67">
        <v>1</v>
      </c>
      <c r="K82">
        <v>425</v>
      </c>
    </row>
    <row r="83" spans="1:11" x14ac:dyDescent="0.3">
      <c r="A83" s="47" t="s">
        <v>501</v>
      </c>
      <c r="B83" s="47" t="s">
        <v>546</v>
      </c>
      <c r="C83" t="s">
        <v>501</v>
      </c>
      <c r="D83" t="s">
        <v>11</v>
      </c>
      <c r="E83" t="s">
        <v>523</v>
      </c>
      <c r="F83" t="s">
        <v>4</v>
      </c>
      <c r="G83" t="s">
        <v>519</v>
      </c>
      <c r="H83" t="s">
        <v>16</v>
      </c>
      <c r="I83" t="s">
        <v>68</v>
      </c>
      <c r="J83" s="67">
        <v>2</v>
      </c>
      <c r="K83">
        <v>76</v>
      </c>
    </row>
    <row r="84" spans="1:11" x14ac:dyDescent="0.3">
      <c r="A84" s="47" t="s">
        <v>501</v>
      </c>
      <c r="B84" s="47" t="s">
        <v>546</v>
      </c>
      <c r="C84" t="s">
        <v>501</v>
      </c>
      <c r="D84" t="s">
        <v>11</v>
      </c>
      <c r="E84" t="s">
        <v>523</v>
      </c>
      <c r="F84" t="s">
        <v>4</v>
      </c>
      <c r="G84" t="s">
        <v>519</v>
      </c>
      <c r="H84" t="s">
        <v>16</v>
      </c>
      <c r="I84" t="s">
        <v>68</v>
      </c>
      <c r="J84" s="67" t="s">
        <v>504</v>
      </c>
      <c r="K84">
        <v>39</v>
      </c>
    </row>
    <row r="85" spans="1:11" x14ac:dyDescent="0.3">
      <c r="A85" s="47" t="s">
        <v>501</v>
      </c>
      <c r="B85" s="47" t="s">
        <v>546</v>
      </c>
      <c r="C85" t="s">
        <v>501</v>
      </c>
      <c r="D85" t="s">
        <v>11</v>
      </c>
      <c r="E85" t="s">
        <v>523</v>
      </c>
      <c r="F85" t="s">
        <v>4</v>
      </c>
      <c r="G85" t="s">
        <v>519</v>
      </c>
      <c r="H85" t="s">
        <v>16</v>
      </c>
      <c r="I85" t="s">
        <v>68</v>
      </c>
      <c r="J85" s="67" t="s">
        <v>505</v>
      </c>
      <c r="K85">
        <v>19</v>
      </c>
    </row>
    <row r="86" spans="1:11" x14ac:dyDescent="0.3">
      <c r="A86" s="47" t="s">
        <v>501</v>
      </c>
      <c r="B86" s="47" t="s">
        <v>546</v>
      </c>
      <c r="C86" t="s">
        <v>501</v>
      </c>
      <c r="D86" t="s">
        <v>11</v>
      </c>
      <c r="E86" t="s">
        <v>523</v>
      </c>
      <c r="F86" t="s">
        <v>4</v>
      </c>
      <c r="G86" t="s">
        <v>519</v>
      </c>
      <c r="H86" t="s">
        <v>16</v>
      </c>
      <c r="I86" t="s">
        <v>68</v>
      </c>
      <c r="J86" s="67" t="s">
        <v>506</v>
      </c>
      <c r="K86">
        <v>6</v>
      </c>
    </row>
    <row r="87" spans="1:11" x14ac:dyDescent="0.3">
      <c r="A87" s="47" t="s">
        <v>501</v>
      </c>
      <c r="B87" s="47" t="s">
        <v>546</v>
      </c>
      <c r="C87" t="s">
        <v>501</v>
      </c>
      <c r="D87" t="s">
        <v>11</v>
      </c>
      <c r="E87" t="s">
        <v>523</v>
      </c>
      <c r="F87" t="s">
        <v>4</v>
      </c>
      <c r="G87" t="s">
        <v>519</v>
      </c>
      <c r="H87" t="s">
        <v>16</v>
      </c>
      <c r="I87" t="s">
        <v>68</v>
      </c>
      <c r="J87" s="67" t="s">
        <v>507</v>
      </c>
      <c r="K87">
        <v>9</v>
      </c>
    </row>
    <row r="88" spans="1:11" x14ac:dyDescent="0.3">
      <c r="A88" s="47" t="s">
        <v>501</v>
      </c>
      <c r="B88" s="47" t="s">
        <v>546</v>
      </c>
      <c r="C88" t="s">
        <v>501</v>
      </c>
      <c r="D88" t="s">
        <v>11</v>
      </c>
      <c r="E88" t="s">
        <v>523</v>
      </c>
      <c r="F88" t="s">
        <v>4</v>
      </c>
      <c r="G88" t="s">
        <v>519</v>
      </c>
      <c r="H88" t="s">
        <v>16</v>
      </c>
      <c r="I88" t="s">
        <v>68</v>
      </c>
      <c r="J88" s="67" t="s">
        <v>508</v>
      </c>
      <c r="K88">
        <v>3</v>
      </c>
    </row>
    <row r="89" spans="1:11" x14ac:dyDescent="0.3">
      <c r="A89" s="47" t="s">
        <v>501</v>
      </c>
      <c r="B89" s="47" t="s">
        <v>546</v>
      </c>
      <c r="C89" t="s">
        <v>501</v>
      </c>
      <c r="D89" t="s">
        <v>11</v>
      </c>
      <c r="E89" t="s">
        <v>523</v>
      </c>
      <c r="F89" t="s">
        <v>4</v>
      </c>
      <c r="G89" t="s">
        <v>519</v>
      </c>
      <c r="H89" t="s">
        <v>16</v>
      </c>
      <c r="I89" t="s">
        <v>68</v>
      </c>
      <c r="J89" s="67" t="s">
        <v>509</v>
      </c>
      <c r="K89">
        <v>0</v>
      </c>
    </row>
    <row r="90" spans="1:11" x14ac:dyDescent="0.3">
      <c r="A90" s="47" t="s">
        <v>501</v>
      </c>
      <c r="B90" s="47" t="s">
        <v>546</v>
      </c>
      <c r="C90" t="s">
        <v>501</v>
      </c>
      <c r="D90" t="s">
        <v>11</v>
      </c>
      <c r="E90" t="s">
        <v>523</v>
      </c>
      <c r="F90" t="s">
        <v>4</v>
      </c>
      <c r="G90" t="s">
        <v>519</v>
      </c>
      <c r="H90" t="s">
        <v>16</v>
      </c>
      <c r="I90" t="s">
        <v>68</v>
      </c>
      <c r="J90" s="67" t="s">
        <v>510</v>
      </c>
      <c r="K90">
        <v>25</v>
      </c>
    </row>
    <row r="91" spans="1:11" x14ac:dyDescent="0.3">
      <c r="A91" s="47" t="s">
        <v>501</v>
      </c>
      <c r="B91" s="47" t="s">
        <v>546</v>
      </c>
      <c r="C91" t="s">
        <v>501</v>
      </c>
      <c r="D91" t="s">
        <v>11</v>
      </c>
      <c r="E91" t="s">
        <v>523</v>
      </c>
      <c r="F91" t="s">
        <v>4</v>
      </c>
      <c r="G91" t="s">
        <v>519</v>
      </c>
      <c r="H91" t="s">
        <v>16</v>
      </c>
      <c r="I91" t="s">
        <v>68</v>
      </c>
      <c r="J91" s="67" t="s">
        <v>511</v>
      </c>
      <c r="K91">
        <v>22</v>
      </c>
    </row>
    <row r="92" spans="1:11" x14ac:dyDescent="0.3">
      <c r="A92" s="47" t="s">
        <v>501</v>
      </c>
      <c r="B92" s="47" t="s">
        <v>546</v>
      </c>
      <c r="C92" t="s">
        <v>501</v>
      </c>
      <c r="D92" t="s">
        <v>11</v>
      </c>
      <c r="E92" t="s">
        <v>523</v>
      </c>
      <c r="F92" t="s">
        <v>4</v>
      </c>
      <c r="G92" t="s">
        <v>519</v>
      </c>
      <c r="H92" t="s">
        <v>16</v>
      </c>
      <c r="I92" t="s">
        <v>68</v>
      </c>
      <c r="J92" s="67" t="s">
        <v>512</v>
      </c>
      <c r="K92">
        <v>4</v>
      </c>
    </row>
    <row r="93" spans="1:11" x14ac:dyDescent="0.3">
      <c r="A93" s="47" t="s">
        <v>501</v>
      </c>
      <c r="B93" s="47" t="s">
        <v>546</v>
      </c>
      <c r="C93" t="s">
        <v>501</v>
      </c>
      <c r="D93" t="s">
        <v>11</v>
      </c>
      <c r="E93" t="s">
        <v>523</v>
      </c>
      <c r="F93" t="s">
        <v>4</v>
      </c>
      <c r="G93" t="s">
        <v>519</v>
      </c>
      <c r="H93" t="s">
        <v>16</v>
      </c>
      <c r="I93" t="s">
        <v>68</v>
      </c>
      <c r="J93" s="67" t="s">
        <v>513</v>
      </c>
      <c r="K93">
        <v>10</v>
      </c>
    </row>
    <row r="94" spans="1:11" x14ac:dyDescent="0.3">
      <c r="A94" s="47" t="s">
        <v>501</v>
      </c>
      <c r="B94" s="47" t="s">
        <v>546</v>
      </c>
      <c r="C94" t="s">
        <v>501</v>
      </c>
      <c r="D94" t="s">
        <v>11</v>
      </c>
      <c r="E94" t="s">
        <v>523</v>
      </c>
      <c r="F94" t="s">
        <v>4</v>
      </c>
      <c r="G94" t="s">
        <v>519</v>
      </c>
      <c r="H94" t="s">
        <v>16</v>
      </c>
      <c r="I94" t="s">
        <v>68</v>
      </c>
      <c r="J94" s="67" t="s">
        <v>514</v>
      </c>
      <c r="K94">
        <v>2</v>
      </c>
    </row>
    <row r="95" spans="1:11" x14ac:dyDescent="0.3">
      <c r="A95" s="47" t="s">
        <v>501</v>
      </c>
      <c r="B95" s="47" t="s">
        <v>546</v>
      </c>
      <c r="C95" t="s">
        <v>501</v>
      </c>
      <c r="D95" t="s">
        <v>11</v>
      </c>
      <c r="E95" t="s">
        <v>523</v>
      </c>
      <c r="F95" t="s">
        <v>4</v>
      </c>
      <c r="G95" t="s">
        <v>519</v>
      </c>
      <c r="H95" t="s">
        <v>16</v>
      </c>
      <c r="I95" t="s">
        <v>68</v>
      </c>
      <c r="J95" s="67" t="s">
        <v>515</v>
      </c>
      <c r="K95">
        <v>6</v>
      </c>
    </row>
    <row r="96" spans="1:11" x14ac:dyDescent="0.3">
      <c r="A96" s="47" t="s">
        <v>501</v>
      </c>
      <c r="B96" s="47" t="s">
        <v>546</v>
      </c>
      <c r="C96" t="s">
        <v>501</v>
      </c>
      <c r="D96" t="s">
        <v>11</v>
      </c>
      <c r="E96" t="s">
        <v>523</v>
      </c>
      <c r="F96" t="s">
        <v>4</v>
      </c>
      <c r="G96" t="s">
        <v>519</v>
      </c>
      <c r="H96" t="s">
        <v>16</v>
      </c>
      <c r="I96" t="s">
        <v>68</v>
      </c>
      <c r="J96" s="67" t="s">
        <v>516</v>
      </c>
      <c r="K96">
        <v>2</v>
      </c>
    </row>
    <row r="97" spans="1:11" x14ac:dyDescent="0.3">
      <c r="A97" s="47" t="s">
        <v>501</v>
      </c>
      <c r="B97" s="47" t="s">
        <v>546</v>
      </c>
      <c r="C97" t="s">
        <v>501</v>
      </c>
      <c r="D97" t="s">
        <v>11</v>
      </c>
      <c r="E97" t="s">
        <v>523</v>
      </c>
      <c r="F97" t="s">
        <v>4</v>
      </c>
      <c r="G97" t="s">
        <v>519</v>
      </c>
      <c r="H97" t="s">
        <v>16</v>
      </c>
      <c r="I97" t="s">
        <v>68</v>
      </c>
      <c r="J97" s="67" t="s">
        <v>517</v>
      </c>
      <c r="K97">
        <v>1</v>
      </c>
    </row>
    <row r="98" spans="1:11" x14ac:dyDescent="0.3">
      <c r="A98" s="47" t="s">
        <v>501</v>
      </c>
      <c r="B98" s="47" t="s">
        <v>546</v>
      </c>
      <c r="C98" t="s">
        <v>501</v>
      </c>
      <c r="D98" t="s">
        <v>18</v>
      </c>
      <c r="E98" t="s">
        <v>520</v>
      </c>
      <c r="F98" t="s">
        <v>4</v>
      </c>
      <c r="G98" t="s">
        <v>519</v>
      </c>
      <c r="H98" t="s">
        <v>225</v>
      </c>
      <c r="I98" t="s">
        <v>226</v>
      </c>
      <c r="J98" s="67">
        <v>1</v>
      </c>
      <c r="K98">
        <v>425</v>
      </c>
    </row>
    <row r="99" spans="1:11" x14ac:dyDescent="0.3">
      <c r="A99" s="47" t="s">
        <v>501</v>
      </c>
      <c r="B99" s="47" t="s">
        <v>546</v>
      </c>
      <c r="C99" t="s">
        <v>501</v>
      </c>
      <c r="D99" t="s">
        <v>18</v>
      </c>
      <c r="E99" t="s">
        <v>520</v>
      </c>
      <c r="F99" t="s">
        <v>4</v>
      </c>
      <c r="G99" t="s">
        <v>519</v>
      </c>
      <c r="H99" t="s">
        <v>225</v>
      </c>
      <c r="I99" t="s">
        <v>226</v>
      </c>
      <c r="J99" s="67">
        <v>2</v>
      </c>
      <c r="K99">
        <v>97</v>
      </c>
    </row>
    <row r="100" spans="1:11" x14ac:dyDescent="0.3">
      <c r="A100" s="47" t="s">
        <v>501</v>
      </c>
      <c r="B100" s="47" t="s">
        <v>546</v>
      </c>
      <c r="C100" t="s">
        <v>501</v>
      </c>
      <c r="D100" t="s">
        <v>18</v>
      </c>
      <c r="E100" t="s">
        <v>520</v>
      </c>
      <c r="F100" t="s">
        <v>4</v>
      </c>
      <c r="G100" t="s">
        <v>519</v>
      </c>
      <c r="H100" t="s">
        <v>225</v>
      </c>
      <c r="I100" t="s">
        <v>226</v>
      </c>
      <c r="J100" s="67" t="s">
        <v>504</v>
      </c>
      <c r="K100">
        <v>57</v>
      </c>
    </row>
    <row r="101" spans="1:11" x14ac:dyDescent="0.3">
      <c r="A101" s="47" t="s">
        <v>501</v>
      </c>
      <c r="B101" s="47" t="s">
        <v>546</v>
      </c>
      <c r="C101" t="s">
        <v>501</v>
      </c>
      <c r="D101" t="s">
        <v>18</v>
      </c>
      <c r="E101" t="s">
        <v>520</v>
      </c>
      <c r="F101" t="s">
        <v>4</v>
      </c>
      <c r="G101" t="s">
        <v>519</v>
      </c>
      <c r="H101" t="s">
        <v>225</v>
      </c>
      <c r="I101" t="s">
        <v>226</v>
      </c>
      <c r="J101" s="67" t="s">
        <v>505</v>
      </c>
      <c r="K101">
        <v>19</v>
      </c>
    </row>
    <row r="102" spans="1:11" x14ac:dyDescent="0.3">
      <c r="A102" s="47" t="s">
        <v>501</v>
      </c>
      <c r="B102" s="47" t="s">
        <v>546</v>
      </c>
      <c r="C102" t="s">
        <v>501</v>
      </c>
      <c r="D102" t="s">
        <v>18</v>
      </c>
      <c r="E102" t="s">
        <v>520</v>
      </c>
      <c r="F102" t="s">
        <v>4</v>
      </c>
      <c r="G102" t="s">
        <v>519</v>
      </c>
      <c r="H102" t="s">
        <v>225</v>
      </c>
      <c r="I102" t="s">
        <v>226</v>
      </c>
      <c r="J102" s="67" t="s">
        <v>506</v>
      </c>
      <c r="K102">
        <v>7</v>
      </c>
    </row>
    <row r="103" spans="1:11" x14ac:dyDescent="0.3">
      <c r="A103" s="47" t="s">
        <v>501</v>
      </c>
      <c r="B103" s="47" t="s">
        <v>546</v>
      </c>
      <c r="C103" t="s">
        <v>501</v>
      </c>
      <c r="D103" t="s">
        <v>18</v>
      </c>
      <c r="E103" t="s">
        <v>520</v>
      </c>
      <c r="F103" t="s">
        <v>4</v>
      </c>
      <c r="G103" t="s">
        <v>519</v>
      </c>
      <c r="H103" t="s">
        <v>225</v>
      </c>
      <c r="I103" t="s">
        <v>226</v>
      </c>
      <c r="J103" s="67" t="s">
        <v>507</v>
      </c>
      <c r="K103">
        <v>6</v>
      </c>
    </row>
    <row r="104" spans="1:11" x14ac:dyDescent="0.3">
      <c r="A104" s="47" t="s">
        <v>501</v>
      </c>
      <c r="B104" s="47" t="s">
        <v>546</v>
      </c>
      <c r="C104" t="s">
        <v>501</v>
      </c>
      <c r="D104" t="s">
        <v>18</v>
      </c>
      <c r="E104" t="s">
        <v>520</v>
      </c>
      <c r="F104" t="s">
        <v>4</v>
      </c>
      <c r="G104" t="s">
        <v>519</v>
      </c>
      <c r="H104" t="s">
        <v>225</v>
      </c>
      <c r="I104" t="s">
        <v>226</v>
      </c>
      <c r="J104" s="67" t="s">
        <v>508</v>
      </c>
      <c r="K104">
        <v>8</v>
      </c>
    </row>
    <row r="105" spans="1:11" x14ac:dyDescent="0.3">
      <c r="A105" s="47" t="s">
        <v>501</v>
      </c>
      <c r="B105" s="47" t="s">
        <v>546</v>
      </c>
      <c r="C105" t="s">
        <v>501</v>
      </c>
      <c r="D105" t="s">
        <v>18</v>
      </c>
      <c r="E105" t="s">
        <v>520</v>
      </c>
      <c r="F105" t="s">
        <v>4</v>
      </c>
      <c r="G105" t="s">
        <v>519</v>
      </c>
      <c r="H105" t="s">
        <v>225</v>
      </c>
      <c r="I105" t="s">
        <v>226</v>
      </c>
      <c r="J105" s="67" t="s">
        <v>509</v>
      </c>
      <c r="K105">
        <v>0</v>
      </c>
    </row>
    <row r="106" spans="1:11" x14ac:dyDescent="0.3">
      <c r="A106" s="47" t="s">
        <v>501</v>
      </c>
      <c r="B106" s="47" t="s">
        <v>546</v>
      </c>
      <c r="C106" t="s">
        <v>501</v>
      </c>
      <c r="D106" t="s">
        <v>18</v>
      </c>
      <c r="E106" t="s">
        <v>520</v>
      </c>
      <c r="F106" t="s">
        <v>4</v>
      </c>
      <c r="G106" t="s">
        <v>519</v>
      </c>
      <c r="H106" t="s">
        <v>225</v>
      </c>
      <c r="I106" t="s">
        <v>226</v>
      </c>
      <c r="J106" s="67" t="s">
        <v>510</v>
      </c>
      <c r="K106">
        <v>42</v>
      </c>
    </row>
    <row r="107" spans="1:11" x14ac:dyDescent="0.3">
      <c r="A107" s="47" t="s">
        <v>501</v>
      </c>
      <c r="B107" s="47" t="s">
        <v>546</v>
      </c>
      <c r="C107" t="s">
        <v>501</v>
      </c>
      <c r="D107" t="s">
        <v>18</v>
      </c>
      <c r="E107" t="s">
        <v>520</v>
      </c>
      <c r="F107" t="s">
        <v>4</v>
      </c>
      <c r="G107" t="s">
        <v>519</v>
      </c>
      <c r="H107" t="s">
        <v>225</v>
      </c>
      <c r="I107" t="s">
        <v>226</v>
      </c>
      <c r="J107" s="67" t="s">
        <v>511</v>
      </c>
      <c r="K107">
        <v>11</v>
      </c>
    </row>
    <row r="108" spans="1:11" x14ac:dyDescent="0.3">
      <c r="A108" s="47" t="s">
        <v>501</v>
      </c>
      <c r="B108" s="47" t="s">
        <v>546</v>
      </c>
      <c r="C108" t="s">
        <v>501</v>
      </c>
      <c r="D108" t="s">
        <v>18</v>
      </c>
      <c r="E108" t="s">
        <v>520</v>
      </c>
      <c r="F108" t="s">
        <v>4</v>
      </c>
      <c r="G108" t="s">
        <v>519</v>
      </c>
      <c r="H108" t="s">
        <v>225</v>
      </c>
      <c r="I108" t="s">
        <v>226</v>
      </c>
      <c r="J108" s="67" t="s">
        <v>512</v>
      </c>
      <c r="K108">
        <v>5</v>
      </c>
    </row>
    <row r="109" spans="1:11" x14ac:dyDescent="0.3">
      <c r="A109" s="47" t="s">
        <v>501</v>
      </c>
      <c r="B109" s="47" t="s">
        <v>546</v>
      </c>
      <c r="C109" t="s">
        <v>501</v>
      </c>
      <c r="D109" t="s">
        <v>18</v>
      </c>
      <c r="E109" t="s">
        <v>520</v>
      </c>
      <c r="F109" t="s">
        <v>4</v>
      </c>
      <c r="G109" t="s">
        <v>519</v>
      </c>
      <c r="H109" t="s">
        <v>225</v>
      </c>
      <c r="I109" t="s">
        <v>226</v>
      </c>
      <c r="J109" s="67" t="s">
        <v>513</v>
      </c>
      <c r="K109">
        <v>16</v>
      </c>
    </row>
    <row r="110" spans="1:11" x14ac:dyDescent="0.3">
      <c r="A110" s="47" t="s">
        <v>501</v>
      </c>
      <c r="B110" s="47" t="s">
        <v>546</v>
      </c>
      <c r="C110" t="s">
        <v>501</v>
      </c>
      <c r="D110" t="s">
        <v>18</v>
      </c>
      <c r="E110" t="s">
        <v>520</v>
      </c>
      <c r="F110" t="s">
        <v>4</v>
      </c>
      <c r="G110" t="s">
        <v>519</v>
      </c>
      <c r="H110" t="s">
        <v>225</v>
      </c>
      <c r="I110" t="s">
        <v>226</v>
      </c>
      <c r="J110" s="67" t="s">
        <v>514</v>
      </c>
      <c r="K110">
        <v>6</v>
      </c>
    </row>
    <row r="111" spans="1:11" x14ac:dyDescent="0.3">
      <c r="A111" s="47" t="s">
        <v>501</v>
      </c>
      <c r="B111" s="47" t="s">
        <v>546</v>
      </c>
      <c r="C111" t="s">
        <v>501</v>
      </c>
      <c r="D111" t="s">
        <v>18</v>
      </c>
      <c r="E111" t="s">
        <v>520</v>
      </c>
      <c r="F111" t="s">
        <v>4</v>
      </c>
      <c r="G111" t="s">
        <v>519</v>
      </c>
      <c r="H111" t="s">
        <v>225</v>
      </c>
      <c r="I111" t="s">
        <v>226</v>
      </c>
      <c r="J111" s="67" t="s">
        <v>515</v>
      </c>
      <c r="K111">
        <v>5</v>
      </c>
    </row>
    <row r="112" spans="1:11" x14ac:dyDescent="0.3">
      <c r="A112" s="47" t="s">
        <v>501</v>
      </c>
      <c r="B112" s="47" t="s">
        <v>546</v>
      </c>
      <c r="C112" t="s">
        <v>501</v>
      </c>
      <c r="D112" t="s">
        <v>18</v>
      </c>
      <c r="E112" t="s">
        <v>520</v>
      </c>
      <c r="F112" t="s">
        <v>4</v>
      </c>
      <c r="G112" t="s">
        <v>519</v>
      </c>
      <c r="H112" t="s">
        <v>225</v>
      </c>
      <c r="I112" t="s">
        <v>226</v>
      </c>
      <c r="J112" s="67" t="s">
        <v>516</v>
      </c>
      <c r="K112">
        <v>5</v>
      </c>
    </row>
    <row r="113" spans="1:11" x14ac:dyDescent="0.3">
      <c r="A113" s="47" t="s">
        <v>501</v>
      </c>
      <c r="B113" s="47" t="s">
        <v>546</v>
      </c>
      <c r="C113" t="s">
        <v>501</v>
      </c>
      <c r="D113" t="s">
        <v>18</v>
      </c>
      <c r="E113" t="s">
        <v>520</v>
      </c>
      <c r="F113" t="s">
        <v>4</v>
      </c>
      <c r="G113" t="s">
        <v>519</v>
      </c>
      <c r="H113" t="s">
        <v>225</v>
      </c>
      <c r="I113" t="s">
        <v>226</v>
      </c>
      <c r="J113" s="67" t="s">
        <v>517</v>
      </c>
      <c r="K113">
        <v>0</v>
      </c>
    </row>
    <row r="114" spans="1:11" x14ac:dyDescent="0.3">
      <c r="A114" s="47" t="s">
        <v>501</v>
      </c>
      <c r="B114" s="47" t="s">
        <v>546</v>
      </c>
      <c r="C114" t="s">
        <v>501</v>
      </c>
      <c r="D114" t="s">
        <v>3</v>
      </c>
      <c r="E114" t="s">
        <v>518</v>
      </c>
      <c r="F114" t="s">
        <v>4</v>
      </c>
      <c r="G114" t="s">
        <v>519</v>
      </c>
      <c r="H114" t="s">
        <v>297</v>
      </c>
      <c r="I114" t="s">
        <v>298</v>
      </c>
      <c r="J114" s="67">
        <v>1</v>
      </c>
      <c r="K114">
        <v>425</v>
      </c>
    </row>
    <row r="115" spans="1:11" x14ac:dyDescent="0.3">
      <c r="A115" s="47" t="s">
        <v>501</v>
      </c>
      <c r="B115" s="47" t="s">
        <v>546</v>
      </c>
      <c r="C115" t="s">
        <v>501</v>
      </c>
      <c r="D115" t="s">
        <v>3</v>
      </c>
      <c r="E115" t="s">
        <v>518</v>
      </c>
      <c r="F115" t="s">
        <v>4</v>
      </c>
      <c r="G115" t="s">
        <v>519</v>
      </c>
      <c r="H115" t="s">
        <v>297</v>
      </c>
      <c r="I115" t="s">
        <v>298</v>
      </c>
      <c r="J115" s="67">
        <v>2</v>
      </c>
      <c r="K115">
        <v>89</v>
      </c>
    </row>
    <row r="116" spans="1:11" x14ac:dyDescent="0.3">
      <c r="A116" s="47" t="s">
        <v>501</v>
      </c>
      <c r="B116" s="47" t="s">
        <v>546</v>
      </c>
      <c r="C116" t="s">
        <v>501</v>
      </c>
      <c r="D116" t="s">
        <v>3</v>
      </c>
      <c r="E116" t="s">
        <v>518</v>
      </c>
      <c r="F116" t="s">
        <v>4</v>
      </c>
      <c r="G116" t="s">
        <v>519</v>
      </c>
      <c r="H116" t="s">
        <v>297</v>
      </c>
      <c r="I116" t="s">
        <v>298</v>
      </c>
      <c r="J116" s="67" t="s">
        <v>504</v>
      </c>
      <c r="K116">
        <v>51</v>
      </c>
    </row>
    <row r="117" spans="1:11" x14ac:dyDescent="0.3">
      <c r="A117" s="47" t="s">
        <v>501</v>
      </c>
      <c r="B117" s="47" t="s">
        <v>546</v>
      </c>
      <c r="C117" t="s">
        <v>501</v>
      </c>
      <c r="D117" t="s">
        <v>3</v>
      </c>
      <c r="E117" t="s">
        <v>518</v>
      </c>
      <c r="F117" t="s">
        <v>4</v>
      </c>
      <c r="G117" t="s">
        <v>519</v>
      </c>
      <c r="H117" t="s">
        <v>297</v>
      </c>
      <c r="I117" t="s">
        <v>298</v>
      </c>
      <c r="J117" s="67" t="s">
        <v>505</v>
      </c>
      <c r="K117">
        <v>22</v>
      </c>
    </row>
    <row r="118" spans="1:11" x14ac:dyDescent="0.3">
      <c r="A118" s="47" t="s">
        <v>501</v>
      </c>
      <c r="B118" s="47" t="s">
        <v>546</v>
      </c>
      <c r="C118" t="s">
        <v>501</v>
      </c>
      <c r="D118" t="s">
        <v>3</v>
      </c>
      <c r="E118" t="s">
        <v>518</v>
      </c>
      <c r="F118" t="s">
        <v>4</v>
      </c>
      <c r="G118" t="s">
        <v>519</v>
      </c>
      <c r="H118" t="s">
        <v>297</v>
      </c>
      <c r="I118" t="s">
        <v>298</v>
      </c>
      <c r="J118" s="67" t="s">
        <v>506</v>
      </c>
      <c r="K118">
        <v>5</v>
      </c>
    </row>
    <row r="119" spans="1:11" x14ac:dyDescent="0.3">
      <c r="A119" s="47" t="s">
        <v>501</v>
      </c>
      <c r="B119" s="47" t="s">
        <v>546</v>
      </c>
      <c r="C119" t="s">
        <v>501</v>
      </c>
      <c r="D119" t="s">
        <v>3</v>
      </c>
      <c r="E119" t="s">
        <v>518</v>
      </c>
      <c r="F119" t="s">
        <v>4</v>
      </c>
      <c r="G119" t="s">
        <v>519</v>
      </c>
      <c r="H119" t="s">
        <v>297</v>
      </c>
      <c r="I119" t="s">
        <v>298</v>
      </c>
      <c r="J119" s="67" t="s">
        <v>507</v>
      </c>
      <c r="K119">
        <v>7</v>
      </c>
    </row>
    <row r="120" spans="1:11" x14ac:dyDescent="0.3">
      <c r="A120" s="47" t="s">
        <v>501</v>
      </c>
      <c r="B120" s="47" t="s">
        <v>546</v>
      </c>
      <c r="C120" t="s">
        <v>501</v>
      </c>
      <c r="D120" t="s">
        <v>3</v>
      </c>
      <c r="E120" t="s">
        <v>518</v>
      </c>
      <c r="F120" t="s">
        <v>4</v>
      </c>
      <c r="G120" t="s">
        <v>519</v>
      </c>
      <c r="H120" t="s">
        <v>297</v>
      </c>
      <c r="I120" t="s">
        <v>298</v>
      </c>
      <c r="J120" s="67" t="s">
        <v>508</v>
      </c>
      <c r="K120">
        <v>4</v>
      </c>
    </row>
    <row r="121" spans="1:11" x14ac:dyDescent="0.3">
      <c r="A121" s="47" t="s">
        <v>501</v>
      </c>
      <c r="B121" s="47" t="s">
        <v>546</v>
      </c>
      <c r="C121" t="s">
        <v>501</v>
      </c>
      <c r="D121" t="s">
        <v>3</v>
      </c>
      <c r="E121" t="s">
        <v>518</v>
      </c>
      <c r="F121" t="s">
        <v>4</v>
      </c>
      <c r="G121" t="s">
        <v>519</v>
      </c>
      <c r="H121" t="s">
        <v>297</v>
      </c>
      <c r="I121" t="s">
        <v>298</v>
      </c>
      <c r="J121" s="67" t="s">
        <v>509</v>
      </c>
      <c r="K121">
        <v>0</v>
      </c>
    </row>
    <row r="122" spans="1:11" x14ac:dyDescent="0.3">
      <c r="A122" s="47" t="s">
        <v>501</v>
      </c>
      <c r="B122" s="47" t="s">
        <v>546</v>
      </c>
      <c r="C122" t="s">
        <v>501</v>
      </c>
      <c r="D122" t="s">
        <v>3</v>
      </c>
      <c r="E122" t="s">
        <v>518</v>
      </c>
      <c r="F122" t="s">
        <v>4</v>
      </c>
      <c r="G122" t="s">
        <v>519</v>
      </c>
      <c r="H122" t="s">
        <v>297</v>
      </c>
      <c r="I122" t="s">
        <v>298</v>
      </c>
      <c r="J122" s="67" t="s">
        <v>510</v>
      </c>
      <c r="K122">
        <v>30</v>
      </c>
    </row>
    <row r="123" spans="1:11" x14ac:dyDescent="0.3">
      <c r="A123" s="47" t="s">
        <v>501</v>
      </c>
      <c r="B123" s="47" t="s">
        <v>546</v>
      </c>
      <c r="C123" t="s">
        <v>501</v>
      </c>
      <c r="D123" t="s">
        <v>3</v>
      </c>
      <c r="E123" t="s">
        <v>518</v>
      </c>
      <c r="F123" t="s">
        <v>4</v>
      </c>
      <c r="G123" t="s">
        <v>519</v>
      </c>
      <c r="H123" t="s">
        <v>297</v>
      </c>
      <c r="I123" t="s">
        <v>298</v>
      </c>
      <c r="J123" s="67" t="s">
        <v>511</v>
      </c>
      <c r="K123">
        <v>12</v>
      </c>
    </row>
    <row r="124" spans="1:11" x14ac:dyDescent="0.3">
      <c r="A124" s="47" t="s">
        <v>501</v>
      </c>
      <c r="B124" s="47" t="s">
        <v>546</v>
      </c>
      <c r="C124" t="s">
        <v>501</v>
      </c>
      <c r="D124" t="s">
        <v>3</v>
      </c>
      <c r="E124" t="s">
        <v>518</v>
      </c>
      <c r="F124" t="s">
        <v>4</v>
      </c>
      <c r="G124" t="s">
        <v>519</v>
      </c>
      <c r="H124" t="s">
        <v>297</v>
      </c>
      <c r="I124" t="s">
        <v>298</v>
      </c>
      <c r="J124" s="67" t="s">
        <v>512</v>
      </c>
      <c r="K124">
        <v>6</v>
      </c>
    </row>
    <row r="125" spans="1:11" x14ac:dyDescent="0.3">
      <c r="A125" s="47" t="s">
        <v>501</v>
      </c>
      <c r="B125" s="47" t="s">
        <v>546</v>
      </c>
      <c r="C125" t="s">
        <v>501</v>
      </c>
      <c r="D125" t="s">
        <v>3</v>
      </c>
      <c r="E125" t="s">
        <v>518</v>
      </c>
      <c r="F125" t="s">
        <v>4</v>
      </c>
      <c r="G125" t="s">
        <v>519</v>
      </c>
      <c r="H125" t="s">
        <v>297</v>
      </c>
      <c r="I125" t="s">
        <v>298</v>
      </c>
      <c r="J125" s="67" t="s">
        <v>513</v>
      </c>
      <c r="K125">
        <v>18</v>
      </c>
    </row>
    <row r="126" spans="1:11" x14ac:dyDescent="0.3">
      <c r="A126" s="47" t="s">
        <v>501</v>
      </c>
      <c r="B126" s="47" t="s">
        <v>546</v>
      </c>
      <c r="C126" t="s">
        <v>501</v>
      </c>
      <c r="D126" t="s">
        <v>3</v>
      </c>
      <c r="E126" t="s">
        <v>518</v>
      </c>
      <c r="F126" t="s">
        <v>4</v>
      </c>
      <c r="G126" t="s">
        <v>519</v>
      </c>
      <c r="H126" t="s">
        <v>297</v>
      </c>
      <c r="I126" t="s">
        <v>298</v>
      </c>
      <c r="J126" s="67" t="s">
        <v>514</v>
      </c>
      <c r="K126">
        <v>10</v>
      </c>
    </row>
    <row r="127" spans="1:11" x14ac:dyDescent="0.3">
      <c r="A127" s="47" t="s">
        <v>501</v>
      </c>
      <c r="B127" s="47" t="s">
        <v>546</v>
      </c>
      <c r="C127" t="s">
        <v>501</v>
      </c>
      <c r="D127" t="s">
        <v>3</v>
      </c>
      <c r="E127" t="s">
        <v>518</v>
      </c>
      <c r="F127" t="s">
        <v>4</v>
      </c>
      <c r="G127" t="s">
        <v>519</v>
      </c>
      <c r="H127" t="s">
        <v>297</v>
      </c>
      <c r="I127" t="s">
        <v>298</v>
      </c>
      <c r="J127" s="67" t="s">
        <v>515</v>
      </c>
      <c r="K127">
        <v>1</v>
      </c>
    </row>
    <row r="128" spans="1:11" x14ac:dyDescent="0.3">
      <c r="A128" s="47" t="s">
        <v>501</v>
      </c>
      <c r="B128" s="47" t="s">
        <v>546</v>
      </c>
      <c r="C128" t="s">
        <v>501</v>
      </c>
      <c r="D128" t="s">
        <v>3</v>
      </c>
      <c r="E128" t="s">
        <v>518</v>
      </c>
      <c r="F128" t="s">
        <v>4</v>
      </c>
      <c r="G128" t="s">
        <v>519</v>
      </c>
      <c r="H128" t="s">
        <v>297</v>
      </c>
      <c r="I128" t="s">
        <v>298</v>
      </c>
      <c r="J128" s="67" t="s">
        <v>516</v>
      </c>
      <c r="K128">
        <v>2</v>
      </c>
    </row>
    <row r="129" spans="1:11" x14ac:dyDescent="0.3">
      <c r="A129" s="47" t="s">
        <v>501</v>
      </c>
      <c r="B129" s="47" t="s">
        <v>546</v>
      </c>
      <c r="C129" t="s">
        <v>501</v>
      </c>
      <c r="D129" t="s">
        <v>3</v>
      </c>
      <c r="E129" t="s">
        <v>518</v>
      </c>
      <c r="F129" t="s">
        <v>4</v>
      </c>
      <c r="G129" t="s">
        <v>519</v>
      </c>
      <c r="H129" t="s">
        <v>297</v>
      </c>
      <c r="I129" t="s">
        <v>298</v>
      </c>
      <c r="J129" s="67" t="s">
        <v>517</v>
      </c>
      <c r="K129">
        <v>1</v>
      </c>
    </row>
    <row r="130" spans="1:11" x14ac:dyDescent="0.3">
      <c r="A130" s="47" t="s">
        <v>501</v>
      </c>
      <c r="B130" s="47" t="s">
        <v>546</v>
      </c>
      <c r="C130" t="s">
        <v>501</v>
      </c>
      <c r="D130" t="s">
        <v>3</v>
      </c>
      <c r="E130" t="s">
        <v>518</v>
      </c>
      <c r="F130" t="s">
        <v>4</v>
      </c>
      <c r="G130" t="s">
        <v>519</v>
      </c>
      <c r="H130" t="s">
        <v>295</v>
      </c>
      <c r="I130" t="s">
        <v>296</v>
      </c>
      <c r="J130" s="67">
        <v>1</v>
      </c>
      <c r="K130">
        <v>425</v>
      </c>
    </row>
    <row r="131" spans="1:11" x14ac:dyDescent="0.3">
      <c r="A131" s="47" t="s">
        <v>501</v>
      </c>
      <c r="B131" s="47" t="s">
        <v>546</v>
      </c>
      <c r="C131" t="s">
        <v>501</v>
      </c>
      <c r="D131" t="s">
        <v>3</v>
      </c>
      <c r="E131" t="s">
        <v>518</v>
      </c>
      <c r="F131" t="s">
        <v>4</v>
      </c>
      <c r="G131" t="s">
        <v>519</v>
      </c>
      <c r="H131" t="s">
        <v>295</v>
      </c>
      <c r="I131" t="s">
        <v>296</v>
      </c>
      <c r="J131" s="67">
        <v>2</v>
      </c>
      <c r="K131">
        <v>74</v>
      </c>
    </row>
    <row r="132" spans="1:11" x14ac:dyDescent="0.3">
      <c r="A132" s="47" t="s">
        <v>501</v>
      </c>
      <c r="B132" s="47" t="s">
        <v>546</v>
      </c>
      <c r="C132" t="s">
        <v>501</v>
      </c>
      <c r="D132" t="s">
        <v>3</v>
      </c>
      <c r="E132" t="s">
        <v>518</v>
      </c>
      <c r="F132" t="s">
        <v>4</v>
      </c>
      <c r="G132" t="s">
        <v>519</v>
      </c>
      <c r="H132" t="s">
        <v>295</v>
      </c>
      <c r="I132" t="s">
        <v>296</v>
      </c>
      <c r="J132" s="67" t="s">
        <v>504</v>
      </c>
      <c r="K132">
        <v>53</v>
      </c>
    </row>
    <row r="133" spans="1:11" x14ac:dyDescent="0.3">
      <c r="A133" s="47" t="s">
        <v>501</v>
      </c>
      <c r="B133" s="47" t="s">
        <v>546</v>
      </c>
      <c r="C133" t="s">
        <v>501</v>
      </c>
      <c r="D133" t="s">
        <v>3</v>
      </c>
      <c r="E133" t="s">
        <v>518</v>
      </c>
      <c r="F133" t="s">
        <v>4</v>
      </c>
      <c r="G133" t="s">
        <v>519</v>
      </c>
      <c r="H133" t="s">
        <v>295</v>
      </c>
      <c r="I133" t="s">
        <v>296</v>
      </c>
      <c r="J133" s="67" t="s">
        <v>505</v>
      </c>
      <c r="K133">
        <v>13</v>
      </c>
    </row>
    <row r="134" spans="1:11" x14ac:dyDescent="0.3">
      <c r="A134" s="47" t="s">
        <v>501</v>
      </c>
      <c r="B134" s="47" t="s">
        <v>546</v>
      </c>
      <c r="C134" t="s">
        <v>501</v>
      </c>
      <c r="D134" t="s">
        <v>3</v>
      </c>
      <c r="E134" t="s">
        <v>518</v>
      </c>
      <c r="F134" t="s">
        <v>4</v>
      </c>
      <c r="G134" t="s">
        <v>519</v>
      </c>
      <c r="H134" t="s">
        <v>295</v>
      </c>
      <c r="I134" t="s">
        <v>296</v>
      </c>
      <c r="J134" s="67" t="s">
        <v>506</v>
      </c>
      <c r="K134">
        <v>3</v>
      </c>
    </row>
    <row r="135" spans="1:11" x14ac:dyDescent="0.3">
      <c r="A135" s="47" t="s">
        <v>501</v>
      </c>
      <c r="B135" s="47" t="s">
        <v>546</v>
      </c>
      <c r="C135" t="s">
        <v>501</v>
      </c>
      <c r="D135" t="s">
        <v>3</v>
      </c>
      <c r="E135" t="s">
        <v>518</v>
      </c>
      <c r="F135" t="s">
        <v>4</v>
      </c>
      <c r="G135" t="s">
        <v>519</v>
      </c>
      <c r="H135" t="s">
        <v>295</v>
      </c>
      <c r="I135" t="s">
        <v>296</v>
      </c>
      <c r="J135" s="67" t="s">
        <v>507</v>
      </c>
      <c r="K135">
        <v>1</v>
      </c>
    </row>
    <row r="136" spans="1:11" x14ac:dyDescent="0.3">
      <c r="A136" s="47" t="s">
        <v>501</v>
      </c>
      <c r="B136" s="47" t="s">
        <v>546</v>
      </c>
      <c r="C136" t="s">
        <v>501</v>
      </c>
      <c r="D136" t="s">
        <v>3</v>
      </c>
      <c r="E136" t="s">
        <v>518</v>
      </c>
      <c r="F136" t="s">
        <v>4</v>
      </c>
      <c r="G136" t="s">
        <v>519</v>
      </c>
      <c r="H136" t="s">
        <v>295</v>
      </c>
      <c r="I136" t="s">
        <v>296</v>
      </c>
      <c r="J136" s="67" t="s">
        <v>508</v>
      </c>
      <c r="K136">
        <v>4</v>
      </c>
    </row>
    <row r="137" spans="1:11" x14ac:dyDescent="0.3">
      <c r="A137" s="47" t="s">
        <v>501</v>
      </c>
      <c r="B137" s="47" t="s">
        <v>546</v>
      </c>
      <c r="C137" t="s">
        <v>501</v>
      </c>
      <c r="D137" t="s">
        <v>3</v>
      </c>
      <c r="E137" t="s">
        <v>518</v>
      </c>
      <c r="F137" t="s">
        <v>4</v>
      </c>
      <c r="G137" t="s">
        <v>519</v>
      </c>
      <c r="H137" t="s">
        <v>295</v>
      </c>
      <c r="I137" t="s">
        <v>296</v>
      </c>
      <c r="J137" s="67" t="s">
        <v>509</v>
      </c>
      <c r="K137">
        <v>0</v>
      </c>
    </row>
    <row r="138" spans="1:11" x14ac:dyDescent="0.3">
      <c r="A138" s="47" t="s">
        <v>501</v>
      </c>
      <c r="B138" s="47" t="s">
        <v>546</v>
      </c>
      <c r="C138" t="s">
        <v>501</v>
      </c>
      <c r="D138" t="s">
        <v>3</v>
      </c>
      <c r="E138" t="s">
        <v>518</v>
      </c>
      <c r="F138" t="s">
        <v>4</v>
      </c>
      <c r="G138" t="s">
        <v>519</v>
      </c>
      <c r="H138" t="s">
        <v>295</v>
      </c>
      <c r="I138" t="s">
        <v>296</v>
      </c>
      <c r="J138" s="67" t="s">
        <v>510</v>
      </c>
      <c r="K138">
        <v>39</v>
      </c>
    </row>
    <row r="139" spans="1:11" x14ac:dyDescent="0.3">
      <c r="A139" s="47" t="s">
        <v>501</v>
      </c>
      <c r="B139" s="47" t="s">
        <v>546</v>
      </c>
      <c r="C139" t="s">
        <v>501</v>
      </c>
      <c r="D139" t="s">
        <v>3</v>
      </c>
      <c r="E139" t="s">
        <v>518</v>
      </c>
      <c r="F139" t="s">
        <v>4</v>
      </c>
      <c r="G139" t="s">
        <v>519</v>
      </c>
      <c r="H139" t="s">
        <v>295</v>
      </c>
      <c r="I139" t="s">
        <v>296</v>
      </c>
      <c r="J139" s="67" t="s">
        <v>511</v>
      </c>
      <c r="K139">
        <v>14</v>
      </c>
    </row>
    <row r="140" spans="1:11" x14ac:dyDescent="0.3">
      <c r="A140" s="47" t="s">
        <v>501</v>
      </c>
      <c r="B140" s="47" t="s">
        <v>546</v>
      </c>
      <c r="C140" t="s">
        <v>501</v>
      </c>
      <c r="D140" t="s">
        <v>3</v>
      </c>
      <c r="E140" t="s">
        <v>518</v>
      </c>
      <c r="F140" t="s">
        <v>4</v>
      </c>
      <c r="G140" t="s">
        <v>519</v>
      </c>
      <c r="H140" t="s">
        <v>295</v>
      </c>
      <c r="I140" t="s">
        <v>296</v>
      </c>
      <c r="J140" s="67" t="s">
        <v>512</v>
      </c>
      <c r="K140">
        <v>1</v>
      </c>
    </row>
    <row r="141" spans="1:11" x14ac:dyDescent="0.3">
      <c r="A141" s="47" t="s">
        <v>501</v>
      </c>
      <c r="B141" s="47" t="s">
        <v>546</v>
      </c>
      <c r="C141" t="s">
        <v>501</v>
      </c>
      <c r="D141" t="s">
        <v>3</v>
      </c>
      <c r="E141" t="s">
        <v>518</v>
      </c>
      <c r="F141" t="s">
        <v>4</v>
      </c>
      <c r="G141" t="s">
        <v>519</v>
      </c>
      <c r="H141" t="s">
        <v>295</v>
      </c>
      <c r="I141" t="s">
        <v>296</v>
      </c>
      <c r="J141" s="67" t="s">
        <v>513</v>
      </c>
      <c r="K141">
        <v>8</v>
      </c>
    </row>
    <row r="142" spans="1:11" x14ac:dyDescent="0.3">
      <c r="A142" s="47" t="s">
        <v>501</v>
      </c>
      <c r="B142" s="47" t="s">
        <v>546</v>
      </c>
      <c r="C142" t="s">
        <v>501</v>
      </c>
      <c r="D142" t="s">
        <v>3</v>
      </c>
      <c r="E142" t="s">
        <v>518</v>
      </c>
      <c r="F142" t="s">
        <v>4</v>
      </c>
      <c r="G142" t="s">
        <v>519</v>
      </c>
      <c r="H142" t="s">
        <v>295</v>
      </c>
      <c r="I142" t="s">
        <v>296</v>
      </c>
      <c r="J142" s="67" t="s">
        <v>514</v>
      </c>
      <c r="K142">
        <v>5</v>
      </c>
    </row>
    <row r="143" spans="1:11" x14ac:dyDescent="0.3">
      <c r="A143" s="47" t="s">
        <v>501</v>
      </c>
      <c r="B143" s="47" t="s">
        <v>546</v>
      </c>
      <c r="C143" t="s">
        <v>501</v>
      </c>
      <c r="D143" t="s">
        <v>3</v>
      </c>
      <c r="E143" t="s">
        <v>518</v>
      </c>
      <c r="F143" t="s">
        <v>4</v>
      </c>
      <c r="G143" t="s">
        <v>519</v>
      </c>
      <c r="H143" t="s">
        <v>295</v>
      </c>
      <c r="I143" t="s">
        <v>296</v>
      </c>
      <c r="J143" s="67" t="s">
        <v>515</v>
      </c>
      <c r="K143">
        <v>1</v>
      </c>
    </row>
    <row r="144" spans="1:11" x14ac:dyDescent="0.3">
      <c r="A144" s="47" t="s">
        <v>501</v>
      </c>
      <c r="B144" s="47" t="s">
        <v>546</v>
      </c>
      <c r="C144" t="s">
        <v>501</v>
      </c>
      <c r="D144" t="s">
        <v>3</v>
      </c>
      <c r="E144" t="s">
        <v>518</v>
      </c>
      <c r="F144" t="s">
        <v>4</v>
      </c>
      <c r="G144" t="s">
        <v>519</v>
      </c>
      <c r="H144" t="s">
        <v>295</v>
      </c>
      <c r="I144" t="s">
        <v>296</v>
      </c>
      <c r="J144" s="67" t="s">
        <v>516</v>
      </c>
      <c r="K144">
        <v>1</v>
      </c>
    </row>
    <row r="145" spans="1:11" x14ac:dyDescent="0.3">
      <c r="A145" s="47" t="s">
        <v>501</v>
      </c>
      <c r="B145" s="47" t="s">
        <v>546</v>
      </c>
      <c r="C145" t="s">
        <v>501</v>
      </c>
      <c r="D145" t="s">
        <v>3</v>
      </c>
      <c r="E145" t="s">
        <v>518</v>
      </c>
      <c r="F145" t="s">
        <v>4</v>
      </c>
      <c r="G145" t="s">
        <v>519</v>
      </c>
      <c r="H145" t="s">
        <v>295</v>
      </c>
      <c r="I145" t="s">
        <v>296</v>
      </c>
      <c r="J145" s="67" t="s">
        <v>517</v>
      </c>
      <c r="K145">
        <v>0</v>
      </c>
    </row>
    <row r="146" spans="1:11" x14ac:dyDescent="0.3">
      <c r="A146" s="47" t="s">
        <v>501</v>
      </c>
      <c r="B146" s="47" t="s">
        <v>546</v>
      </c>
      <c r="C146" t="s">
        <v>501</v>
      </c>
      <c r="D146" t="s">
        <v>3</v>
      </c>
      <c r="E146" t="s">
        <v>518</v>
      </c>
      <c r="F146" t="s">
        <v>4</v>
      </c>
      <c r="G146" t="s">
        <v>519</v>
      </c>
      <c r="H146" t="s">
        <v>293</v>
      </c>
      <c r="I146" t="s">
        <v>294</v>
      </c>
      <c r="J146" s="67">
        <v>1</v>
      </c>
      <c r="K146">
        <v>425</v>
      </c>
    </row>
    <row r="147" spans="1:11" x14ac:dyDescent="0.3">
      <c r="A147" s="47" t="s">
        <v>501</v>
      </c>
      <c r="B147" s="47" t="s">
        <v>546</v>
      </c>
      <c r="C147" t="s">
        <v>501</v>
      </c>
      <c r="D147" t="s">
        <v>3</v>
      </c>
      <c r="E147" t="s">
        <v>518</v>
      </c>
      <c r="F147" t="s">
        <v>4</v>
      </c>
      <c r="G147" t="s">
        <v>519</v>
      </c>
      <c r="H147" t="s">
        <v>293</v>
      </c>
      <c r="I147" t="s">
        <v>294</v>
      </c>
      <c r="J147" s="67">
        <v>2</v>
      </c>
      <c r="K147">
        <v>83</v>
      </c>
    </row>
    <row r="148" spans="1:11" x14ac:dyDescent="0.3">
      <c r="A148" s="47" t="s">
        <v>501</v>
      </c>
      <c r="B148" s="47" t="s">
        <v>546</v>
      </c>
      <c r="C148" t="s">
        <v>501</v>
      </c>
      <c r="D148" t="s">
        <v>3</v>
      </c>
      <c r="E148" t="s">
        <v>518</v>
      </c>
      <c r="F148" t="s">
        <v>4</v>
      </c>
      <c r="G148" t="s">
        <v>519</v>
      </c>
      <c r="H148" t="s">
        <v>293</v>
      </c>
      <c r="I148" t="s">
        <v>294</v>
      </c>
      <c r="J148" s="67" t="s">
        <v>504</v>
      </c>
      <c r="K148">
        <v>54</v>
      </c>
    </row>
    <row r="149" spans="1:11" x14ac:dyDescent="0.3">
      <c r="A149" s="47" t="s">
        <v>501</v>
      </c>
      <c r="B149" s="47" t="s">
        <v>546</v>
      </c>
      <c r="C149" t="s">
        <v>501</v>
      </c>
      <c r="D149" t="s">
        <v>3</v>
      </c>
      <c r="E149" t="s">
        <v>518</v>
      </c>
      <c r="F149" t="s">
        <v>4</v>
      </c>
      <c r="G149" t="s">
        <v>519</v>
      </c>
      <c r="H149" t="s">
        <v>293</v>
      </c>
      <c r="I149" t="s">
        <v>294</v>
      </c>
      <c r="J149" s="67" t="s">
        <v>505</v>
      </c>
      <c r="K149">
        <v>20</v>
      </c>
    </row>
    <row r="150" spans="1:11" x14ac:dyDescent="0.3">
      <c r="A150" s="47" t="s">
        <v>501</v>
      </c>
      <c r="B150" s="47" t="s">
        <v>546</v>
      </c>
      <c r="C150" t="s">
        <v>501</v>
      </c>
      <c r="D150" t="s">
        <v>3</v>
      </c>
      <c r="E150" t="s">
        <v>518</v>
      </c>
      <c r="F150" t="s">
        <v>4</v>
      </c>
      <c r="G150" t="s">
        <v>519</v>
      </c>
      <c r="H150" t="s">
        <v>293</v>
      </c>
      <c r="I150" t="s">
        <v>294</v>
      </c>
      <c r="J150" s="67" t="s">
        <v>506</v>
      </c>
      <c r="K150">
        <v>3</v>
      </c>
    </row>
    <row r="151" spans="1:11" x14ac:dyDescent="0.3">
      <c r="A151" s="47" t="s">
        <v>501</v>
      </c>
      <c r="B151" s="47" t="s">
        <v>546</v>
      </c>
      <c r="C151" t="s">
        <v>501</v>
      </c>
      <c r="D151" t="s">
        <v>3</v>
      </c>
      <c r="E151" t="s">
        <v>518</v>
      </c>
      <c r="F151" t="s">
        <v>4</v>
      </c>
      <c r="G151" t="s">
        <v>519</v>
      </c>
      <c r="H151" t="s">
        <v>293</v>
      </c>
      <c r="I151" t="s">
        <v>294</v>
      </c>
      <c r="J151" s="67" t="s">
        <v>507</v>
      </c>
      <c r="K151">
        <v>2</v>
      </c>
    </row>
    <row r="152" spans="1:11" x14ac:dyDescent="0.3">
      <c r="A152" s="47" t="s">
        <v>501</v>
      </c>
      <c r="B152" s="47" t="s">
        <v>546</v>
      </c>
      <c r="C152" t="s">
        <v>501</v>
      </c>
      <c r="D152" t="s">
        <v>3</v>
      </c>
      <c r="E152" t="s">
        <v>518</v>
      </c>
      <c r="F152" t="s">
        <v>4</v>
      </c>
      <c r="G152" t="s">
        <v>519</v>
      </c>
      <c r="H152" t="s">
        <v>293</v>
      </c>
      <c r="I152" t="s">
        <v>294</v>
      </c>
      <c r="J152" s="67" t="s">
        <v>508</v>
      </c>
      <c r="K152">
        <v>3</v>
      </c>
    </row>
    <row r="153" spans="1:11" x14ac:dyDescent="0.3">
      <c r="A153" s="47" t="s">
        <v>501</v>
      </c>
      <c r="B153" s="47" t="s">
        <v>546</v>
      </c>
      <c r="C153" t="s">
        <v>501</v>
      </c>
      <c r="D153" t="s">
        <v>3</v>
      </c>
      <c r="E153" t="s">
        <v>518</v>
      </c>
      <c r="F153" t="s">
        <v>4</v>
      </c>
      <c r="G153" t="s">
        <v>519</v>
      </c>
      <c r="H153" t="s">
        <v>293</v>
      </c>
      <c r="I153" t="s">
        <v>294</v>
      </c>
      <c r="J153" s="67" t="s">
        <v>509</v>
      </c>
      <c r="K153">
        <v>1</v>
      </c>
    </row>
    <row r="154" spans="1:11" x14ac:dyDescent="0.3">
      <c r="A154" s="47" t="s">
        <v>501</v>
      </c>
      <c r="B154" s="47" t="s">
        <v>546</v>
      </c>
      <c r="C154" t="s">
        <v>501</v>
      </c>
      <c r="D154" t="s">
        <v>3</v>
      </c>
      <c r="E154" t="s">
        <v>518</v>
      </c>
      <c r="F154" t="s">
        <v>4</v>
      </c>
      <c r="G154" t="s">
        <v>519</v>
      </c>
      <c r="H154" t="s">
        <v>293</v>
      </c>
      <c r="I154" t="s">
        <v>294</v>
      </c>
      <c r="J154" s="67" t="s">
        <v>510</v>
      </c>
      <c r="K154">
        <v>32</v>
      </c>
    </row>
    <row r="155" spans="1:11" x14ac:dyDescent="0.3">
      <c r="A155" s="47" t="s">
        <v>501</v>
      </c>
      <c r="B155" s="47" t="s">
        <v>546</v>
      </c>
      <c r="C155" t="s">
        <v>501</v>
      </c>
      <c r="D155" t="s">
        <v>3</v>
      </c>
      <c r="E155" t="s">
        <v>518</v>
      </c>
      <c r="F155" t="s">
        <v>4</v>
      </c>
      <c r="G155" t="s">
        <v>519</v>
      </c>
      <c r="H155" t="s">
        <v>293</v>
      </c>
      <c r="I155" t="s">
        <v>294</v>
      </c>
      <c r="J155" s="67" t="s">
        <v>511</v>
      </c>
      <c r="K155">
        <v>13</v>
      </c>
    </row>
    <row r="156" spans="1:11" x14ac:dyDescent="0.3">
      <c r="A156" s="47" t="s">
        <v>501</v>
      </c>
      <c r="B156" s="47" t="s">
        <v>546</v>
      </c>
      <c r="C156" t="s">
        <v>501</v>
      </c>
      <c r="D156" t="s">
        <v>3</v>
      </c>
      <c r="E156" t="s">
        <v>518</v>
      </c>
      <c r="F156" t="s">
        <v>4</v>
      </c>
      <c r="G156" t="s">
        <v>519</v>
      </c>
      <c r="H156" t="s">
        <v>293</v>
      </c>
      <c r="I156" t="s">
        <v>294</v>
      </c>
      <c r="J156" s="67" t="s">
        <v>512</v>
      </c>
      <c r="K156">
        <v>4</v>
      </c>
    </row>
    <row r="157" spans="1:11" x14ac:dyDescent="0.3">
      <c r="A157" s="47" t="s">
        <v>501</v>
      </c>
      <c r="B157" s="47" t="s">
        <v>546</v>
      </c>
      <c r="C157" t="s">
        <v>501</v>
      </c>
      <c r="D157" t="s">
        <v>3</v>
      </c>
      <c r="E157" t="s">
        <v>518</v>
      </c>
      <c r="F157" t="s">
        <v>4</v>
      </c>
      <c r="G157" t="s">
        <v>519</v>
      </c>
      <c r="H157" t="s">
        <v>293</v>
      </c>
      <c r="I157" t="s">
        <v>294</v>
      </c>
      <c r="J157" s="67" t="s">
        <v>513</v>
      </c>
      <c r="K157">
        <v>11</v>
      </c>
    </row>
    <row r="158" spans="1:11" x14ac:dyDescent="0.3">
      <c r="A158" s="47" t="s">
        <v>501</v>
      </c>
      <c r="B158" s="47" t="s">
        <v>546</v>
      </c>
      <c r="C158" t="s">
        <v>501</v>
      </c>
      <c r="D158" t="s">
        <v>3</v>
      </c>
      <c r="E158" t="s">
        <v>518</v>
      </c>
      <c r="F158" t="s">
        <v>4</v>
      </c>
      <c r="G158" t="s">
        <v>519</v>
      </c>
      <c r="H158" t="s">
        <v>293</v>
      </c>
      <c r="I158" t="s">
        <v>294</v>
      </c>
      <c r="J158" s="67" t="s">
        <v>514</v>
      </c>
      <c r="K158">
        <v>9</v>
      </c>
    </row>
    <row r="159" spans="1:11" x14ac:dyDescent="0.3">
      <c r="A159" s="47" t="s">
        <v>501</v>
      </c>
      <c r="B159" s="47" t="s">
        <v>546</v>
      </c>
      <c r="C159" t="s">
        <v>501</v>
      </c>
      <c r="D159" t="s">
        <v>3</v>
      </c>
      <c r="E159" t="s">
        <v>518</v>
      </c>
      <c r="F159" t="s">
        <v>4</v>
      </c>
      <c r="G159" t="s">
        <v>519</v>
      </c>
      <c r="H159" t="s">
        <v>293</v>
      </c>
      <c r="I159" t="s">
        <v>294</v>
      </c>
      <c r="J159" s="67" t="s">
        <v>515</v>
      </c>
      <c r="K159">
        <v>3</v>
      </c>
    </row>
    <row r="160" spans="1:11" x14ac:dyDescent="0.3">
      <c r="A160" s="47" t="s">
        <v>501</v>
      </c>
      <c r="B160" s="47" t="s">
        <v>546</v>
      </c>
      <c r="C160" t="s">
        <v>501</v>
      </c>
      <c r="D160" t="s">
        <v>3</v>
      </c>
      <c r="E160" t="s">
        <v>518</v>
      </c>
      <c r="F160" t="s">
        <v>4</v>
      </c>
      <c r="G160" t="s">
        <v>519</v>
      </c>
      <c r="H160" t="s">
        <v>293</v>
      </c>
      <c r="I160" t="s">
        <v>294</v>
      </c>
      <c r="J160" s="67" t="s">
        <v>516</v>
      </c>
      <c r="K160">
        <v>5</v>
      </c>
    </row>
    <row r="161" spans="1:11" x14ac:dyDescent="0.3">
      <c r="A161" s="47" t="s">
        <v>501</v>
      </c>
      <c r="B161" s="47" t="s">
        <v>546</v>
      </c>
      <c r="C161" t="s">
        <v>501</v>
      </c>
      <c r="D161" t="s">
        <v>3</v>
      </c>
      <c r="E161" t="s">
        <v>518</v>
      </c>
      <c r="F161" t="s">
        <v>4</v>
      </c>
      <c r="G161" t="s">
        <v>519</v>
      </c>
      <c r="H161" t="s">
        <v>293</v>
      </c>
      <c r="I161" t="s">
        <v>294</v>
      </c>
      <c r="J161" s="67" t="s">
        <v>517</v>
      </c>
      <c r="K161">
        <v>1</v>
      </c>
    </row>
    <row r="162" spans="1:11" x14ac:dyDescent="0.3">
      <c r="A162" s="47" t="s">
        <v>501</v>
      </c>
      <c r="B162" s="47" t="s">
        <v>546</v>
      </c>
      <c r="C162" t="s">
        <v>501</v>
      </c>
      <c r="D162" t="s">
        <v>3</v>
      </c>
      <c r="E162" t="s">
        <v>518</v>
      </c>
      <c r="F162" t="s">
        <v>4</v>
      </c>
      <c r="G162" t="s">
        <v>519</v>
      </c>
      <c r="H162" t="s">
        <v>455</v>
      </c>
      <c r="I162" t="s">
        <v>456</v>
      </c>
      <c r="J162" s="67">
        <v>1</v>
      </c>
      <c r="K162">
        <v>425</v>
      </c>
    </row>
    <row r="163" spans="1:11" x14ac:dyDescent="0.3">
      <c r="A163" s="47" t="s">
        <v>501</v>
      </c>
      <c r="B163" s="47" t="s">
        <v>546</v>
      </c>
      <c r="C163" t="s">
        <v>501</v>
      </c>
      <c r="D163" t="s">
        <v>3</v>
      </c>
      <c r="E163" t="s">
        <v>518</v>
      </c>
      <c r="F163" t="s">
        <v>4</v>
      </c>
      <c r="G163" t="s">
        <v>519</v>
      </c>
      <c r="H163" t="s">
        <v>455</v>
      </c>
      <c r="I163" t="s">
        <v>456</v>
      </c>
      <c r="J163" s="67">
        <v>2</v>
      </c>
      <c r="K163">
        <v>61</v>
      </c>
    </row>
    <row r="164" spans="1:11" x14ac:dyDescent="0.3">
      <c r="A164" s="47" t="s">
        <v>501</v>
      </c>
      <c r="B164" s="47" t="s">
        <v>546</v>
      </c>
      <c r="C164" t="s">
        <v>501</v>
      </c>
      <c r="D164" t="s">
        <v>3</v>
      </c>
      <c r="E164" t="s">
        <v>518</v>
      </c>
      <c r="F164" t="s">
        <v>4</v>
      </c>
      <c r="G164" t="s">
        <v>519</v>
      </c>
      <c r="H164" t="s">
        <v>455</v>
      </c>
      <c r="I164" t="s">
        <v>456</v>
      </c>
      <c r="J164" s="67" t="s">
        <v>504</v>
      </c>
      <c r="K164">
        <v>35</v>
      </c>
    </row>
    <row r="165" spans="1:11" x14ac:dyDescent="0.3">
      <c r="A165" s="47" t="s">
        <v>501</v>
      </c>
      <c r="B165" s="47" t="s">
        <v>546</v>
      </c>
      <c r="C165" t="s">
        <v>501</v>
      </c>
      <c r="D165" t="s">
        <v>3</v>
      </c>
      <c r="E165" t="s">
        <v>518</v>
      </c>
      <c r="F165" t="s">
        <v>4</v>
      </c>
      <c r="G165" t="s">
        <v>519</v>
      </c>
      <c r="H165" t="s">
        <v>455</v>
      </c>
      <c r="I165" t="s">
        <v>456</v>
      </c>
      <c r="J165" s="67" t="s">
        <v>505</v>
      </c>
      <c r="K165">
        <v>17</v>
      </c>
    </row>
    <row r="166" spans="1:11" x14ac:dyDescent="0.3">
      <c r="A166" s="47" t="s">
        <v>501</v>
      </c>
      <c r="B166" s="47" t="s">
        <v>546</v>
      </c>
      <c r="C166" t="s">
        <v>501</v>
      </c>
      <c r="D166" t="s">
        <v>3</v>
      </c>
      <c r="E166" t="s">
        <v>518</v>
      </c>
      <c r="F166" t="s">
        <v>4</v>
      </c>
      <c r="G166" t="s">
        <v>519</v>
      </c>
      <c r="H166" t="s">
        <v>455</v>
      </c>
      <c r="I166" t="s">
        <v>456</v>
      </c>
      <c r="J166" s="67" t="s">
        <v>506</v>
      </c>
      <c r="K166">
        <v>2</v>
      </c>
    </row>
    <row r="167" spans="1:11" x14ac:dyDescent="0.3">
      <c r="A167" s="47" t="s">
        <v>501</v>
      </c>
      <c r="B167" s="47" t="s">
        <v>546</v>
      </c>
      <c r="C167" t="s">
        <v>501</v>
      </c>
      <c r="D167" t="s">
        <v>3</v>
      </c>
      <c r="E167" t="s">
        <v>518</v>
      </c>
      <c r="F167" t="s">
        <v>4</v>
      </c>
      <c r="G167" t="s">
        <v>519</v>
      </c>
      <c r="H167" t="s">
        <v>455</v>
      </c>
      <c r="I167" t="s">
        <v>456</v>
      </c>
      <c r="J167" s="67" t="s">
        <v>507</v>
      </c>
      <c r="K167">
        <v>3</v>
      </c>
    </row>
    <row r="168" spans="1:11" x14ac:dyDescent="0.3">
      <c r="A168" s="47" t="s">
        <v>501</v>
      </c>
      <c r="B168" s="47" t="s">
        <v>546</v>
      </c>
      <c r="C168" t="s">
        <v>501</v>
      </c>
      <c r="D168" t="s">
        <v>3</v>
      </c>
      <c r="E168" t="s">
        <v>518</v>
      </c>
      <c r="F168" t="s">
        <v>4</v>
      </c>
      <c r="G168" t="s">
        <v>519</v>
      </c>
      <c r="H168" t="s">
        <v>455</v>
      </c>
      <c r="I168" t="s">
        <v>456</v>
      </c>
      <c r="J168" s="67" t="s">
        <v>508</v>
      </c>
      <c r="K168">
        <v>3</v>
      </c>
    </row>
    <row r="169" spans="1:11" x14ac:dyDescent="0.3">
      <c r="A169" s="47" t="s">
        <v>501</v>
      </c>
      <c r="B169" s="47" t="s">
        <v>546</v>
      </c>
      <c r="C169" t="s">
        <v>501</v>
      </c>
      <c r="D169" t="s">
        <v>3</v>
      </c>
      <c r="E169" t="s">
        <v>518</v>
      </c>
      <c r="F169" t="s">
        <v>4</v>
      </c>
      <c r="G169" t="s">
        <v>519</v>
      </c>
      <c r="H169" t="s">
        <v>455</v>
      </c>
      <c r="I169" t="s">
        <v>456</v>
      </c>
      <c r="J169" s="67" t="s">
        <v>509</v>
      </c>
      <c r="K169">
        <v>1</v>
      </c>
    </row>
    <row r="170" spans="1:11" x14ac:dyDescent="0.3">
      <c r="A170" s="47" t="s">
        <v>501</v>
      </c>
      <c r="B170" s="47" t="s">
        <v>546</v>
      </c>
      <c r="C170" t="s">
        <v>501</v>
      </c>
      <c r="D170" t="s">
        <v>3</v>
      </c>
      <c r="E170" t="s">
        <v>518</v>
      </c>
      <c r="F170" t="s">
        <v>4</v>
      </c>
      <c r="G170" t="s">
        <v>519</v>
      </c>
      <c r="H170" t="s">
        <v>455</v>
      </c>
      <c r="I170" t="s">
        <v>456</v>
      </c>
      <c r="J170" s="67" t="s">
        <v>510</v>
      </c>
      <c r="K170">
        <v>28</v>
      </c>
    </row>
    <row r="171" spans="1:11" x14ac:dyDescent="0.3">
      <c r="A171" s="47" t="s">
        <v>501</v>
      </c>
      <c r="B171" s="47" t="s">
        <v>546</v>
      </c>
      <c r="C171" t="s">
        <v>501</v>
      </c>
      <c r="D171" t="s">
        <v>3</v>
      </c>
      <c r="E171" t="s">
        <v>518</v>
      </c>
      <c r="F171" t="s">
        <v>4</v>
      </c>
      <c r="G171" t="s">
        <v>519</v>
      </c>
      <c r="H171" t="s">
        <v>455</v>
      </c>
      <c r="I171" t="s">
        <v>456</v>
      </c>
      <c r="J171" s="67" t="s">
        <v>511</v>
      </c>
      <c r="K171">
        <v>11</v>
      </c>
    </row>
    <row r="172" spans="1:11" x14ac:dyDescent="0.3">
      <c r="A172" s="47" t="s">
        <v>501</v>
      </c>
      <c r="B172" s="47" t="s">
        <v>546</v>
      </c>
      <c r="C172" t="s">
        <v>501</v>
      </c>
      <c r="D172" t="s">
        <v>3</v>
      </c>
      <c r="E172" t="s">
        <v>518</v>
      </c>
      <c r="F172" t="s">
        <v>4</v>
      </c>
      <c r="G172" t="s">
        <v>519</v>
      </c>
      <c r="H172" t="s">
        <v>455</v>
      </c>
      <c r="I172" t="s">
        <v>456</v>
      </c>
      <c r="J172" s="67" t="s">
        <v>512</v>
      </c>
      <c r="K172">
        <v>3</v>
      </c>
    </row>
    <row r="173" spans="1:11" x14ac:dyDescent="0.3">
      <c r="A173" s="47" t="s">
        <v>501</v>
      </c>
      <c r="B173" s="47" t="s">
        <v>546</v>
      </c>
      <c r="C173" t="s">
        <v>501</v>
      </c>
      <c r="D173" t="s">
        <v>3</v>
      </c>
      <c r="E173" t="s">
        <v>518</v>
      </c>
      <c r="F173" t="s">
        <v>4</v>
      </c>
      <c r="G173" t="s">
        <v>519</v>
      </c>
      <c r="H173" t="s">
        <v>455</v>
      </c>
      <c r="I173" t="s">
        <v>456</v>
      </c>
      <c r="J173" s="67" t="s">
        <v>513</v>
      </c>
      <c r="K173">
        <v>13</v>
      </c>
    </row>
    <row r="174" spans="1:11" x14ac:dyDescent="0.3">
      <c r="A174" s="47" t="s">
        <v>501</v>
      </c>
      <c r="B174" s="47" t="s">
        <v>546</v>
      </c>
      <c r="C174" t="s">
        <v>501</v>
      </c>
      <c r="D174" t="s">
        <v>3</v>
      </c>
      <c r="E174" t="s">
        <v>518</v>
      </c>
      <c r="F174" t="s">
        <v>4</v>
      </c>
      <c r="G174" t="s">
        <v>519</v>
      </c>
      <c r="H174" t="s">
        <v>455</v>
      </c>
      <c r="I174" t="s">
        <v>456</v>
      </c>
      <c r="J174" s="67" t="s">
        <v>514</v>
      </c>
      <c r="K174">
        <v>1</v>
      </c>
    </row>
    <row r="175" spans="1:11" x14ac:dyDescent="0.3">
      <c r="A175" s="47" t="s">
        <v>501</v>
      </c>
      <c r="B175" s="47" t="s">
        <v>546</v>
      </c>
      <c r="C175" t="s">
        <v>501</v>
      </c>
      <c r="D175" t="s">
        <v>3</v>
      </c>
      <c r="E175" t="s">
        <v>518</v>
      </c>
      <c r="F175" t="s">
        <v>4</v>
      </c>
      <c r="G175" t="s">
        <v>519</v>
      </c>
      <c r="H175" t="s">
        <v>455</v>
      </c>
      <c r="I175" t="s">
        <v>456</v>
      </c>
      <c r="J175" s="67" t="s">
        <v>515</v>
      </c>
      <c r="K175">
        <v>1</v>
      </c>
    </row>
    <row r="176" spans="1:11" x14ac:dyDescent="0.3">
      <c r="A176" s="47" t="s">
        <v>501</v>
      </c>
      <c r="B176" s="47" t="s">
        <v>546</v>
      </c>
      <c r="C176" t="s">
        <v>501</v>
      </c>
      <c r="D176" t="s">
        <v>3</v>
      </c>
      <c r="E176" t="s">
        <v>518</v>
      </c>
      <c r="F176" t="s">
        <v>4</v>
      </c>
      <c r="G176" t="s">
        <v>519</v>
      </c>
      <c r="H176" t="s">
        <v>455</v>
      </c>
      <c r="I176" t="s">
        <v>456</v>
      </c>
      <c r="J176" s="67" t="s">
        <v>516</v>
      </c>
      <c r="K176">
        <v>2</v>
      </c>
    </row>
    <row r="177" spans="1:11" x14ac:dyDescent="0.3">
      <c r="A177" s="47" t="s">
        <v>501</v>
      </c>
      <c r="B177" s="47" t="s">
        <v>546</v>
      </c>
      <c r="C177" t="s">
        <v>501</v>
      </c>
      <c r="D177" t="s">
        <v>3</v>
      </c>
      <c r="E177" t="s">
        <v>518</v>
      </c>
      <c r="F177" t="s">
        <v>4</v>
      </c>
      <c r="G177" t="s">
        <v>519</v>
      </c>
      <c r="H177" t="s">
        <v>455</v>
      </c>
      <c r="I177" t="s">
        <v>456</v>
      </c>
      <c r="J177" s="67" t="s">
        <v>517</v>
      </c>
      <c r="K177">
        <v>1</v>
      </c>
    </row>
    <row r="178" spans="1:11" x14ac:dyDescent="0.3">
      <c r="A178" s="47" t="s">
        <v>501</v>
      </c>
      <c r="B178" s="47" t="s">
        <v>546</v>
      </c>
      <c r="C178" t="s">
        <v>501</v>
      </c>
      <c r="D178" t="s">
        <v>18</v>
      </c>
      <c r="E178" t="s">
        <v>520</v>
      </c>
      <c r="F178" t="s">
        <v>29</v>
      </c>
      <c r="G178" t="s">
        <v>521</v>
      </c>
      <c r="H178" t="s">
        <v>30</v>
      </c>
      <c r="I178" t="s">
        <v>61</v>
      </c>
      <c r="J178" s="67">
        <v>1</v>
      </c>
      <c r="K178">
        <v>1120</v>
      </c>
    </row>
    <row r="179" spans="1:11" x14ac:dyDescent="0.3">
      <c r="A179" s="47" t="s">
        <v>501</v>
      </c>
      <c r="B179" s="47" t="s">
        <v>546</v>
      </c>
      <c r="C179" t="s">
        <v>501</v>
      </c>
      <c r="D179" t="s">
        <v>18</v>
      </c>
      <c r="E179" t="s">
        <v>520</v>
      </c>
      <c r="F179" t="s">
        <v>29</v>
      </c>
      <c r="G179" t="s">
        <v>521</v>
      </c>
      <c r="H179" t="s">
        <v>30</v>
      </c>
      <c r="I179" t="s">
        <v>61</v>
      </c>
      <c r="J179" s="67">
        <v>2</v>
      </c>
      <c r="K179">
        <v>632</v>
      </c>
    </row>
    <row r="180" spans="1:11" x14ac:dyDescent="0.3">
      <c r="A180" s="47" t="s">
        <v>501</v>
      </c>
      <c r="B180" s="47" t="s">
        <v>546</v>
      </c>
      <c r="C180" t="s">
        <v>501</v>
      </c>
      <c r="D180" t="s">
        <v>18</v>
      </c>
      <c r="E180" t="s">
        <v>520</v>
      </c>
      <c r="F180" t="s">
        <v>29</v>
      </c>
      <c r="G180" t="s">
        <v>521</v>
      </c>
      <c r="H180" t="s">
        <v>30</v>
      </c>
      <c r="I180" t="s">
        <v>61</v>
      </c>
      <c r="J180" s="67" t="s">
        <v>504</v>
      </c>
      <c r="K180">
        <v>317</v>
      </c>
    </row>
    <row r="181" spans="1:11" x14ac:dyDescent="0.3">
      <c r="A181" s="47" t="s">
        <v>501</v>
      </c>
      <c r="B181" s="47" t="s">
        <v>546</v>
      </c>
      <c r="C181" t="s">
        <v>501</v>
      </c>
      <c r="D181" t="s">
        <v>18</v>
      </c>
      <c r="E181" t="s">
        <v>520</v>
      </c>
      <c r="F181" t="s">
        <v>29</v>
      </c>
      <c r="G181" t="s">
        <v>521</v>
      </c>
      <c r="H181" t="s">
        <v>30</v>
      </c>
      <c r="I181" t="s">
        <v>61</v>
      </c>
      <c r="J181" s="67" t="s">
        <v>505</v>
      </c>
      <c r="K181">
        <v>141</v>
      </c>
    </row>
    <row r="182" spans="1:11" x14ac:dyDescent="0.3">
      <c r="A182" s="47" t="s">
        <v>501</v>
      </c>
      <c r="B182" s="47" t="s">
        <v>546</v>
      </c>
      <c r="C182" t="s">
        <v>501</v>
      </c>
      <c r="D182" t="s">
        <v>18</v>
      </c>
      <c r="E182" t="s">
        <v>520</v>
      </c>
      <c r="F182" t="s">
        <v>29</v>
      </c>
      <c r="G182" t="s">
        <v>521</v>
      </c>
      <c r="H182" t="s">
        <v>30</v>
      </c>
      <c r="I182" t="s">
        <v>61</v>
      </c>
      <c r="J182" s="67" t="s">
        <v>506</v>
      </c>
      <c r="K182">
        <v>72</v>
      </c>
    </row>
    <row r="183" spans="1:11" x14ac:dyDescent="0.3">
      <c r="A183" s="47" t="s">
        <v>501</v>
      </c>
      <c r="B183" s="47" t="s">
        <v>546</v>
      </c>
      <c r="C183" t="s">
        <v>501</v>
      </c>
      <c r="D183" t="s">
        <v>18</v>
      </c>
      <c r="E183" t="s">
        <v>520</v>
      </c>
      <c r="F183" t="s">
        <v>29</v>
      </c>
      <c r="G183" t="s">
        <v>521</v>
      </c>
      <c r="H183" t="s">
        <v>30</v>
      </c>
      <c r="I183" t="s">
        <v>61</v>
      </c>
      <c r="J183" s="67" t="s">
        <v>507</v>
      </c>
      <c r="K183">
        <v>48</v>
      </c>
    </row>
    <row r="184" spans="1:11" x14ac:dyDescent="0.3">
      <c r="A184" s="47" t="s">
        <v>501</v>
      </c>
      <c r="B184" s="47" t="s">
        <v>546</v>
      </c>
      <c r="C184" t="s">
        <v>501</v>
      </c>
      <c r="D184" t="s">
        <v>18</v>
      </c>
      <c r="E184" t="s">
        <v>520</v>
      </c>
      <c r="F184" t="s">
        <v>29</v>
      </c>
      <c r="G184" t="s">
        <v>521</v>
      </c>
      <c r="H184" t="s">
        <v>30</v>
      </c>
      <c r="I184" t="s">
        <v>61</v>
      </c>
      <c r="J184" s="67" t="s">
        <v>508</v>
      </c>
      <c r="K184">
        <v>42</v>
      </c>
    </row>
    <row r="185" spans="1:11" x14ac:dyDescent="0.3">
      <c r="A185" s="47" t="s">
        <v>501</v>
      </c>
      <c r="B185" s="47" t="s">
        <v>546</v>
      </c>
      <c r="C185" t="s">
        <v>501</v>
      </c>
      <c r="D185" t="s">
        <v>18</v>
      </c>
      <c r="E185" t="s">
        <v>520</v>
      </c>
      <c r="F185" t="s">
        <v>29</v>
      </c>
      <c r="G185" t="s">
        <v>521</v>
      </c>
      <c r="H185" t="s">
        <v>30</v>
      </c>
      <c r="I185" t="s">
        <v>61</v>
      </c>
      <c r="J185" s="67" t="s">
        <v>509</v>
      </c>
      <c r="K185">
        <v>12</v>
      </c>
    </row>
    <row r="186" spans="1:11" x14ac:dyDescent="0.3">
      <c r="A186" s="47" t="s">
        <v>501</v>
      </c>
      <c r="B186" s="47" t="s">
        <v>546</v>
      </c>
      <c r="C186" t="s">
        <v>501</v>
      </c>
      <c r="D186" t="s">
        <v>18</v>
      </c>
      <c r="E186" t="s">
        <v>520</v>
      </c>
      <c r="F186" t="s">
        <v>29</v>
      </c>
      <c r="G186" t="s">
        <v>521</v>
      </c>
      <c r="H186" t="s">
        <v>30</v>
      </c>
      <c r="I186" t="s">
        <v>61</v>
      </c>
      <c r="J186" s="67" t="s">
        <v>510</v>
      </c>
      <c r="K186">
        <v>13</v>
      </c>
    </row>
    <row r="187" spans="1:11" x14ac:dyDescent="0.3">
      <c r="A187" s="47" t="s">
        <v>501</v>
      </c>
      <c r="B187" s="47" t="s">
        <v>546</v>
      </c>
      <c r="C187" t="s">
        <v>501</v>
      </c>
      <c r="D187" t="s">
        <v>18</v>
      </c>
      <c r="E187" t="s">
        <v>520</v>
      </c>
      <c r="F187" t="s">
        <v>29</v>
      </c>
      <c r="G187" t="s">
        <v>521</v>
      </c>
      <c r="H187" t="s">
        <v>30</v>
      </c>
      <c r="I187" t="s">
        <v>61</v>
      </c>
      <c r="J187" s="67" t="s">
        <v>511</v>
      </c>
      <c r="K187">
        <v>9</v>
      </c>
    </row>
    <row r="188" spans="1:11" x14ac:dyDescent="0.3">
      <c r="A188" s="47" t="s">
        <v>501</v>
      </c>
      <c r="B188" s="47" t="s">
        <v>546</v>
      </c>
      <c r="C188" t="s">
        <v>501</v>
      </c>
      <c r="D188" t="s">
        <v>18</v>
      </c>
      <c r="E188" t="s">
        <v>520</v>
      </c>
      <c r="F188" t="s">
        <v>29</v>
      </c>
      <c r="G188" t="s">
        <v>521</v>
      </c>
      <c r="H188" t="s">
        <v>30</v>
      </c>
      <c r="I188" t="s">
        <v>61</v>
      </c>
      <c r="J188" s="67" t="s">
        <v>512</v>
      </c>
      <c r="K188">
        <v>120</v>
      </c>
    </row>
    <row r="189" spans="1:11" x14ac:dyDescent="0.3">
      <c r="A189" s="47" t="s">
        <v>501</v>
      </c>
      <c r="B189" s="47" t="s">
        <v>546</v>
      </c>
      <c r="C189" t="s">
        <v>501</v>
      </c>
      <c r="D189" t="s">
        <v>18</v>
      </c>
      <c r="E189" t="s">
        <v>520</v>
      </c>
      <c r="F189" t="s">
        <v>29</v>
      </c>
      <c r="G189" t="s">
        <v>521</v>
      </c>
      <c r="H189" t="s">
        <v>30</v>
      </c>
      <c r="I189" t="s">
        <v>61</v>
      </c>
      <c r="J189" s="67" t="s">
        <v>513</v>
      </c>
      <c r="K189">
        <v>42</v>
      </c>
    </row>
    <row r="190" spans="1:11" x14ac:dyDescent="0.3">
      <c r="A190" s="47" t="s">
        <v>501</v>
      </c>
      <c r="B190" s="47" t="s">
        <v>546</v>
      </c>
      <c r="C190" t="s">
        <v>501</v>
      </c>
      <c r="D190" t="s">
        <v>18</v>
      </c>
      <c r="E190" t="s">
        <v>520</v>
      </c>
      <c r="F190" t="s">
        <v>29</v>
      </c>
      <c r="G190" t="s">
        <v>521</v>
      </c>
      <c r="H190" t="s">
        <v>30</v>
      </c>
      <c r="I190" t="s">
        <v>61</v>
      </c>
      <c r="J190" s="67" t="s">
        <v>514</v>
      </c>
      <c r="K190">
        <v>0</v>
      </c>
    </row>
    <row r="191" spans="1:11" x14ac:dyDescent="0.3">
      <c r="A191" s="47" t="s">
        <v>501</v>
      </c>
      <c r="B191" s="47" t="s">
        <v>546</v>
      </c>
      <c r="C191" t="s">
        <v>501</v>
      </c>
      <c r="D191" t="s">
        <v>18</v>
      </c>
      <c r="E191" t="s">
        <v>520</v>
      </c>
      <c r="F191" t="s">
        <v>29</v>
      </c>
      <c r="G191" t="s">
        <v>521</v>
      </c>
      <c r="H191" t="s">
        <v>30</v>
      </c>
      <c r="I191" t="s">
        <v>61</v>
      </c>
      <c r="J191" s="67" t="s">
        <v>515</v>
      </c>
      <c r="K191">
        <v>12</v>
      </c>
    </row>
    <row r="192" spans="1:11" x14ac:dyDescent="0.3">
      <c r="A192" s="47" t="s">
        <v>501</v>
      </c>
      <c r="B192" s="47" t="s">
        <v>546</v>
      </c>
      <c r="C192" t="s">
        <v>501</v>
      </c>
      <c r="D192" t="s">
        <v>18</v>
      </c>
      <c r="E192" t="s">
        <v>520</v>
      </c>
      <c r="F192" t="s">
        <v>29</v>
      </c>
      <c r="G192" t="s">
        <v>521</v>
      </c>
      <c r="H192" t="s">
        <v>30</v>
      </c>
      <c r="I192" t="s">
        <v>61</v>
      </c>
      <c r="J192" s="67" t="s">
        <v>516</v>
      </c>
      <c r="K192">
        <v>220</v>
      </c>
    </row>
    <row r="193" spans="1:11" x14ac:dyDescent="0.3">
      <c r="A193" s="47" t="s">
        <v>501</v>
      </c>
      <c r="B193" s="47" t="s">
        <v>546</v>
      </c>
      <c r="C193" t="s">
        <v>501</v>
      </c>
      <c r="D193" t="s">
        <v>18</v>
      </c>
      <c r="E193" t="s">
        <v>520</v>
      </c>
      <c r="F193" t="s">
        <v>29</v>
      </c>
      <c r="G193" t="s">
        <v>521</v>
      </c>
      <c r="H193" t="s">
        <v>30</v>
      </c>
      <c r="I193" t="s">
        <v>61</v>
      </c>
      <c r="J193" s="67" t="s">
        <v>517</v>
      </c>
      <c r="K193">
        <v>216</v>
      </c>
    </row>
    <row r="194" spans="1:11" x14ac:dyDescent="0.3">
      <c r="A194" s="47" t="s">
        <v>501</v>
      </c>
      <c r="B194" s="47" t="s">
        <v>546</v>
      </c>
      <c r="C194" t="s">
        <v>501</v>
      </c>
      <c r="D194" t="s">
        <v>18</v>
      </c>
      <c r="E194" t="s">
        <v>520</v>
      </c>
      <c r="F194" t="s">
        <v>29</v>
      </c>
      <c r="G194" t="s">
        <v>521</v>
      </c>
      <c r="H194" t="s">
        <v>37</v>
      </c>
      <c r="I194" t="s">
        <v>62</v>
      </c>
      <c r="J194" s="67">
        <v>1</v>
      </c>
      <c r="K194">
        <v>2917</v>
      </c>
    </row>
    <row r="195" spans="1:11" x14ac:dyDescent="0.3">
      <c r="A195" s="47" t="s">
        <v>501</v>
      </c>
      <c r="B195" s="47" t="s">
        <v>546</v>
      </c>
      <c r="C195" t="s">
        <v>501</v>
      </c>
      <c r="D195" t="s">
        <v>18</v>
      </c>
      <c r="E195" t="s">
        <v>520</v>
      </c>
      <c r="F195" t="s">
        <v>29</v>
      </c>
      <c r="G195" t="s">
        <v>521</v>
      </c>
      <c r="H195" t="s">
        <v>37</v>
      </c>
      <c r="I195" t="s">
        <v>62</v>
      </c>
      <c r="J195" s="67">
        <v>2</v>
      </c>
      <c r="K195">
        <v>1529</v>
      </c>
    </row>
    <row r="196" spans="1:11" x14ac:dyDescent="0.3">
      <c r="A196" s="47" t="s">
        <v>501</v>
      </c>
      <c r="B196" s="47" t="s">
        <v>546</v>
      </c>
      <c r="C196" t="s">
        <v>501</v>
      </c>
      <c r="D196" t="s">
        <v>18</v>
      </c>
      <c r="E196" t="s">
        <v>520</v>
      </c>
      <c r="F196" t="s">
        <v>29</v>
      </c>
      <c r="G196" t="s">
        <v>521</v>
      </c>
      <c r="H196" t="s">
        <v>37</v>
      </c>
      <c r="I196" t="s">
        <v>62</v>
      </c>
      <c r="J196" s="67" t="s">
        <v>504</v>
      </c>
      <c r="K196">
        <v>1231</v>
      </c>
    </row>
    <row r="197" spans="1:11" x14ac:dyDescent="0.3">
      <c r="A197" s="47" t="s">
        <v>501</v>
      </c>
      <c r="B197" s="47" t="s">
        <v>546</v>
      </c>
      <c r="C197" t="s">
        <v>501</v>
      </c>
      <c r="D197" t="s">
        <v>18</v>
      </c>
      <c r="E197" t="s">
        <v>520</v>
      </c>
      <c r="F197" t="s">
        <v>29</v>
      </c>
      <c r="G197" t="s">
        <v>521</v>
      </c>
      <c r="H197" t="s">
        <v>37</v>
      </c>
      <c r="I197" t="s">
        <v>62</v>
      </c>
      <c r="J197" s="67" t="s">
        <v>505</v>
      </c>
      <c r="K197">
        <v>98</v>
      </c>
    </row>
    <row r="198" spans="1:11" x14ac:dyDescent="0.3">
      <c r="A198" s="47" t="s">
        <v>501</v>
      </c>
      <c r="B198" s="47" t="s">
        <v>546</v>
      </c>
      <c r="C198" t="s">
        <v>501</v>
      </c>
      <c r="D198" t="s">
        <v>18</v>
      </c>
      <c r="E198" t="s">
        <v>520</v>
      </c>
      <c r="F198" t="s">
        <v>29</v>
      </c>
      <c r="G198" t="s">
        <v>521</v>
      </c>
      <c r="H198" t="s">
        <v>37</v>
      </c>
      <c r="I198" t="s">
        <v>62</v>
      </c>
      <c r="J198" s="67" t="s">
        <v>506</v>
      </c>
      <c r="K198">
        <v>119</v>
      </c>
    </row>
    <row r="199" spans="1:11" x14ac:dyDescent="0.3">
      <c r="A199" s="47" t="s">
        <v>501</v>
      </c>
      <c r="B199" s="47" t="s">
        <v>546</v>
      </c>
      <c r="C199" t="s">
        <v>501</v>
      </c>
      <c r="D199" t="s">
        <v>18</v>
      </c>
      <c r="E199" t="s">
        <v>520</v>
      </c>
      <c r="F199" t="s">
        <v>29</v>
      </c>
      <c r="G199" t="s">
        <v>521</v>
      </c>
      <c r="H199" t="s">
        <v>37</v>
      </c>
      <c r="I199" t="s">
        <v>62</v>
      </c>
      <c r="J199" s="67" t="s">
        <v>507</v>
      </c>
      <c r="K199">
        <v>39</v>
      </c>
    </row>
    <row r="200" spans="1:11" x14ac:dyDescent="0.3">
      <c r="A200" s="47" t="s">
        <v>501</v>
      </c>
      <c r="B200" s="47" t="s">
        <v>546</v>
      </c>
      <c r="C200" t="s">
        <v>501</v>
      </c>
      <c r="D200" t="s">
        <v>18</v>
      </c>
      <c r="E200" t="s">
        <v>520</v>
      </c>
      <c r="F200" t="s">
        <v>29</v>
      </c>
      <c r="G200" t="s">
        <v>521</v>
      </c>
      <c r="H200" t="s">
        <v>37</v>
      </c>
      <c r="I200" t="s">
        <v>62</v>
      </c>
      <c r="J200" s="67" t="s">
        <v>508</v>
      </c>
      <c r="K200">
        <v>20</v>
      </c>
    </row>
    <row r="201" spans="1:11" x14ac:dyDescent="0.3">
      <c r="A201" s="47" t="s">
        <v>501</v>
      </c>
      <c r="B201" s="47" t="s">
        <v>546</v>
      </c>
      <c r="C201" t="s">
        <v>501</v>
      </c>
      <c r="D201" t="s">
        <v>18</v>
      </c>
      <c r="E201" t="s">
        <v>520</v>
      </c>
      <c r="F201" t="s">
        <v>29</v>
      </c>
      <c r="G201" t="s">
        <v>521</v>
      </c>
      <c r="H201" t="s">
        <v>37</v>
      </c>
      <c r="I201" t="s">
        <v>62</v>
      </c>
      <c r="J201" s="67" t="s">
        <v>509</v>
      </c>
      <c r="K201">
        <v>22</v>
      </c>
    </row>
    <row r="202" spans="1:11" x14ac:dyDescent="0.3">
      <c r="A202" s="47" t="s">
        <v>501</v>
      </c>
      <c r="B202" s="47" t="s">
        <v>546</v>
      </c>
      <c r="C202" t="s">
        <v>501</v>
      </c>
      <c r="D202" t="s">
        <v>18</v>
      </c>
      <c r="E202" t="s">
        <v>520</v>
      </c>
      <c r="F202" t="s">
        <v>29</v>
      </c>
      <c r="G202" t="s">
        <v>521</v>
      </c>
      <c r="H202" t="s">
        <v>37</v>
      </c>
      <c r="I202" t="s">
        <v>62</v>
      </c>
      <c r="J202" s="67" t="s">
        <v>510</v>
      </c>
      <c r="K202">
        <v>65</v>
      </c>
    </row>
    <row r="203" spans="1:11" x14ac:dyDescent="0.3">
      <c r="A203" s="47" t="s">
        <v>501</v>
      </c>
      <c r="B203" s="47" t="s">
        <v>546</v>
      </c>
      <c r="C203" t="s">
        <v>501</v>
      </c>
      <c r="D203" t="s">
        <v>18</v>
      </c>
      <c r="E203" t="s">
        <v>520</v>
      </c>
      <c r="F203" t="s">
        <v>29</v>
      </c>
      <c r="G203" t="s">
        <v>521</v>
      </c>
      <c r="H203" t="s">
        <v>37</v>
      </c>
      <c r="I203" t="s">
        <v>62</v>
      </c>
      <c r="J203" s="67" t="s">
        <v>511</v>
      </c>
      <c r="K203">
        <v>26</v>
      </c>
    </row>
    <row r="204" spans="1:11" x14ac:dyDescent="0.3">
      <c r="A204" s="47" t="s">
        <v>501</v>
      </c>
      <c r="B204" s="47" t="s">
        <v>546</v>
      </c>
      <c r="C204" t="s">
        <v>501</v>
      </c>
      <c r="D204" t="s">
        <v>18</v>
      </c>
      <c r="E204" t="s">
        <v>520</v>
      </c>
      <c r="F204" t="s">
        <v>29</v>
      </c>
      <c r="G204" t="s">
        <v>521</v>
      </c>
      <c r="H204" t="s">
        <v>37</v>
      </c>
      <c r="I204" t="s">
        <v>62</v>
      </c>
      <c r="J204" s="67" t="s">
        <v>512</v>
      </c>
      <c r="K204">
        <v>145</v>
      </c>
    </row>
    <row r="205" spans="1:11" x14ac:dyDescent="0.3">
      <c r="A205" s="47" t="s">
        <v>501</v>
      </c>
      <c r="B205" s="47" t="s">
        <v>546</v>
      </c>
      <c r="C205" t="s">
        <v>501</v>
      </c>
      <c r="D205" t="s">
        <v>18</v>
      </c>
      <c r="E205" t="s">
        <v>520</v>
      </c>
      <c r="F205" t="s">
        <v>29</v>
      </c>
      <c r="G205" t="s">
        <v>521</v>
      </c>
      <c r="H205" t="s">
        <v>37</v>
      </c>
      <c r="I205" t="s">
        <v>62</v>
      </c>
      <c r="J205" s="67" t="s">
        <v>513</v>
      </c>
      <c r="K205">
        <v>123</v>
      </c>
    </row>
    <row r="206" spans="1:11" x14ac:dyDescent="0.3">
      <c r="A206" s="47" t="s">
        <v>501</v>
      </c>
      <c r="B206" s="47" t="s">
        <v>546</v>
      </c>
      <c r="C206" t="s">
        <v>501</v>
      </c>
      <c r="D206" t="s">
        <v>18</v>
      </c>
      <c r="E206" t="s">
        <v>520</v>
      </c>
      <c r="F206" t="s">
        <v>29</v>
      </c>
      <c r="G206" t="s">
        <v>521</v>
      </c>
      <c r="H206" t="s">
        <v>37</v>
      </c>
      <c r="I206" t="s">
        <v>62</v>
      </c>
      <c r="J206" s="67" t="s">
        <v>514</v>
      </c>
      <c r="K206">
        <v>2</v>
      </c>
    </row>
    <row r="207" spans="1:11" x14ac:dyDescent="0.3">
      <c r="A207" s="47" t="s">
        <v>501</v>
      </c>
      <c r="B207" s="47" t="s">
        <v>546</v>
      </c>
      <c r="C207" t="s">
        <v>501</v>
      </c>
      <c r="D207" t="s">
        <v>18</v>
      </c>
      <c r="E207" t="s">
        <v>520</v>
      </c>
      <c r="F207" t="s">
        <v>29</v>
      </c>
      <c r="G207" t="s">
        <v>521</v>
      </c>
      <c r="H207" t="s">
        <v>37</v>
      </c>
      <c r="I207" t="s">
        <v>62</v>
      </c>
      <c r="J207" s="67" t="s">
        <v>515</v>
      </c>
      <c r="K207">
        <v>20</v>
      </c>
    </row>
    <row r="208" spans="1:11" x14ac:dyDescent="0.3">
      <c r="A208" s="47" t="s">
        <v>501</v>
      </c>
      <c r="B208" s="47" t="s">
        <v>546</v>
      </c>
      <c r="C208" t="s">
        <v>501</v>
      </c>
      <c r="D208" t="s">
        <v>18</v>
      </c>
      <c r="E208" t="s">
        <v>520</v>
      </c>
      <c r="F208" t="s">
        <v>29</v>
      </c>
      <c r="G208" t="s">
        <v>521</v>
      </c>
      <c r="H208" t="s">
        <v>37</v>
      </c>
      <c r="I208" t="s">
        <v>62</v>
      </c>
      <c r="J208" s="67" t="s">
        <v>516</v>
      </c>
      <c r="K208">
        <v>1130</v>
      </c>
    </row>
    <row r="209" spans="1:11" x14ac:dyDescent="0.3">
      <c r="A209" s="47" t="s">
        <v>501</v>
      </c>
      <c r="B209" s="47" t="s">
        <v>546</v>
      </c>
      <c r="C209" t="s">
        <v>501</v>
      </c>
      <c r="D209" t="s">
        <v>18</v>
      </c>
      <c r="E209" t="s">
        <v>520</v>
      </c>
      <c r="F209" t="s">
        <v>29</v>
      </c>
      <c r="G209" t="s">
        <v>521</v>
      </c>
      <c r="H209" t="s">
        <v>37</v>
      </c>
      <c r="I209" t="s">
        <v>62</v>
      </c>
      <c r="J209" s="67" t="s">
        <v>517</v>
      </c>
      <c r="K209">
        <v>18</v>
      </c>
    </row>
    <row r="210" spans="1:11" x14ac:dyDescent="0.3">
      <c r="A210" s="47" t="s">
        <v>501</v>
      </c>
      <c r="B210" s="47" t="s">
        <v>546</v>
      </c>
      <c r="C210" t="s">
        <v>501</v>
      </c>
      <c r="D210" t="s">
        <v>18</v>
      </c>
      <c r="E210" t="s">
        <v>520</v>
      </c>
      <c r="F210" t="s">
        <v>10</v>
      </c>
      <c r="G210" t="s">
        <v>522</v>
      </c>
      <c r="H210" t="s">
        <v>44</v>
      </c>
      <c r="I210" t="s">
        <v>55</v>
      </c>
      <c r="J210" s="67">
        <v>1</v>
      </c>
      <c r="K210">
        <v>3476</v>
      </c>
    </row>
    <row r="211" spans="1:11" x14ac:dyDescent="0.3">
      <c r="A211" s="47" t="s">
        <v>501</v>
      </c>
      <c r="B211" s="47" t="s">
        <v>546</v>
      </c>
      <c r="C211" t="s">
        <v>501</v>
      </c>
      <c r="D211" t="s">
        <v>18</v>
      </c>
      <c r="E211" t="s">
        <v>520</v>
      </c>
      <c r="F211" t="s">
        <v>10</v>
      </c>
      <c r="G211" t="s">
        <v>522</v>
      </c>
      <c r="H211" t="s">
        <v>44</v>
      </c>
      <c r="I211" t="s">
        <v>55</v>
      </c>
      <c r="J211" s="67">
        <v>2</v>
      </c>
      <c r="K211">
        <v>591</v>
      </c>
    </row>
    <row r="212" spans="1:11" x14ac:dyDescent="0.3">
      <c r="A212" s="47" t="s">
        <v>501</v>
      </c>
      <c r="B212" s="47" t="s">
        <v>546</v>
      </c>
      <c r="C212" t="s">
        <v>501</v>
      </c>
      <c r="D212" t="s">
        <v>18</v>
      </c>
      <c r="E212" t="s">
        <v>520</v>
      </c>
      <c r="F212" t="s">
        <v>10</v>
      </c>
      <c r="G212" t="s">
        <v>522</v>
      </c>
      <c r="H212" t="s">
        <v>44</v>
      </c>
      <c r="I212" t="s">
        <v>55</v>
      </c>
      <c r="J212" s="67" t="s">
        <v>504</v>
      </c>
      <c r="K212">
        <v>250</v>
      </c>
    </row>
    <row r="213" spans="1:11" x14ac:dyDescent="0.3">
      <c r="A213" s="47" t="s">
        <v>501</v>
      </c>
      <c r="B213" s="47" t="s">
        <v>546</v>
      </c>
      <c r="C213" t="s">
        <v>501</v>
      </c>
      <c r="D213" t="s">
        <v>18</v>
      </c>
      <c r="E213" t="s">
        <v>520</v>
      </c>
      <c r="F213" t="s">
        <v>10</v>
      </c>
      <c r="G213" t="s">
        <v>522</v>
      </c>
      <c r="H213" t="s">
        <v>44</v>
      </c>
      <c r="I213" t="s">
        <v>55</v>
      </c>
      <c r="J213" s="67" t="s">
        <v>505</v>
      </c>
      <c r="K213">
        <v>118</v>
      </c>
    </row>
    <row r="214" spans="1:11" x14ac:dyDescent="0.3">
      <c r="A214" s="47" t="s">
        <v>501</v>
      </c>
      <c r="B214" s="47" t="s">
        <v>546</v>
      </c>
      <c r="C214" t="s">
        <v>501</v>
      </c>
      <c r="D214" t="s">
        <v>18</v>
      </c>
      <c r="E214" t="s">
        <v>520</v>
      </c>
      <c r="F214" t="s">
        <v>10</v>
      </c>
      <c r="G214" t="s">
        <v>522</v>
      </c>
      <c r="H214" t="s">
        <v>44</v>
      </c>
      <c r="I214" t="s">
        <v>55</v>
      </c>
      <c r="J214" s="67" t="s">
        <v>506</v>
      </c>
      <c r="K214">
        <v>60</v>
      </c>
    </row>
    <row r="215" spans="1:11" x14ac:dyDescent="0.3">
      <c r="A215" s="47" t="s">
        <v>501</v>
      </c>
      <c r="B215" s="47" t="s">
        <v>546</v>
      </c>
      <c r="C215" t="s">
        <v>501</v>
      </c>
      <c r="D215" t="s">
        <v>18</v>
      </c>
      <c r="E215" t="s">
        <v>520</v>
      </c>
      <c r="F215" t="s">
        <v>10</v>
      </c>
      <c r="G215" t="s">
        <v>522</v>
      </c>
      <c r="H215" t="s">
        <v>44</v>
      </c>
      <c r="I215" t="s">
        <v>55</v>
      </c>
      <c r="J215" s="67" t="s">
        <v>507</v>
      </c>
      <c r="K215">
        <v>62</v>
      </c>
    </row>
    <row r="216" spans="1:11" x14ac:dyDescent="0.3">
      <c r="A216" s="47" t="s">
        <v>501</v>
      </c>
      <c r="B216" s="47" t="s">
        <v>546</v>
      </c>
      <c r="C216" t="s">
        <v>501</v>
      </c>
      <c r="D216" t="s">
        <v>18</v>
      </c>
      <c r="E216" t="s">
        <v>520</v>
      </c>
      <c r="F216" t="s">
        <v>10</v>
      </c>
      <c r="G216" t="s">
        <v>522</v>
      </c>
      <c r="H216" t="s">
        <v>44</v>
      </c>
      <c r="I216" t="s">
        <v>55</v>
      </c>
      <c r="J216" s="67" t="s">
        <v>508</v>
      </c>
      <c r="K216">
        <v>98</v>
      </c>
    </row>
    <row r="217" spans="1:11" x14ac:dyDescent="0.3">
      <c r="A217" s="47" t="s">
        <v>501</v>
      </c>
      <c r="B217" s="47" t="s">
        <v>546</v>
      </c>
      <c r="C217" t="s">
        <v>501</v>
      </c>
      <c r="D217" t="s">
        <v>18</v>
      </c>
      <c r="E217" t="s">
        <v>520</v>
      </c>
      <c r="F217" t="s">
        <v>10</v>
      </c>
      <c r="G217" t="s">
        <v>522</v>
      </c>
      <c r="H217" t="s">
        <v>44</v>
      </c>
      <c r="I217" t="s">
        <v>55</v>
      </c>
      <c r="J217" s="67" t="s">
        <v>509</v>
      </c>
      <c r="K217">
        <v>3</v>
      </c>
    </row>
    <row r="218" spans="1:11" x14ac:dyDescent="0.3">
      <c r="A218" s="47" t="s">
        <v>501</v>
      </c>
      <c r="B218" s="47" t="s">
        <v>546</v>
      </c>
      <c r="C218" t="s">
        <v>501</v>
      </c>
      <c r="D218" t="s">
        <v>18</v>
      </c>
      <c r="E218" t="s">
        <v>520</v>
      </c>
      <c r="F218" t="s">
        <v>10</v>
      </c>
      <c r="G218" t="s">
        <v>522</v>
      </c>
      <c r="H218" t="s">
        <v>44</v>
      </c>
      <c r="I218" t="s">
        <v>55</v>
      </c>
      <c r="J218" s="67" t="s">
        <v>510</v>
      </c>
      <c r="K218">
        <v>135</v>
      </c>
    </row>
    <row r="219" spans="1:11" x14ac:dyDescent="0.3">
      <c r="A219" s="47" t="s">
        <v>501</v>
      </c>
      <c r="B219" s="47" t="s">
        <v>546</v>
      </c>
      <c r="C219" t="s">
        <v>501</v>
      </c>
      <c r="D219" t="s">
        <v>18</v>
      </c>
      <c r="E219" t="s">
        <v>520</v>
      </c>
      <c r="F219" t="s">
        <v>10</v>
      </c>
      <c r="G219" t="s">
        <v>522</v>
      </c>
      <c r="H219" t="s">
        <v>44</v>
      </c>
      <c r="I219" t="s">
        <v>55</v>
      </c>
      <c r="J219" s="67" t="s">
        <v>511</v>
      </c>
      <c r="K219">
        <v>48</v>
      </c>
    </row>
    <row r="220" spans="1:11" x14ac:dyDescent="0.3">
      <c r="A220" s="47" t="s">
        <v>501</v>
      </c>
      <c r="B220" s="47" t="s">
        <v>546</v>
      </c>
      <c r="C220" t="s">
        <v>501</v>
      </c>
      <c r="D220" t="s">
        <v>18</v>
      </c>
      <c r="E220" t="s">
        <v>520</v>
      </c>
      <c r="F220" t="s">
        <v>10</v>
      </c>
      <c r="G220" t="s">
        <v>522</v>
      </c>
      <c r="H220" t="s">
        <v>44</v>
      </c>
      <c r="I220" t="s">
        <v>55</v>
      </c>
      <c r="J220" s="67" t="s">
        <v>512</v>
      </c>
      <c r="K220">
        <v>49</v>
      </c>
    </row>
    <row r="221" spans="1:11" x14ac:dyDescent="0.3">
      <c r="A221" s="47" t="s">
        <v>501</v>
      </c>
      <c r="B221" s="47" t="s">
        <v>546</v>
      </c>
      <c r="C221" t="s">
        <v>501</v>
      </c>
      <c r="D221" t="s">
        <v>18</v>
      </c>
      <c r="E221" t="s">
        <v>520</v>
      </c>
      <c r="F221" t="s">
        <v>10</v>
      </c>
      <c r="G221" t="s">
        <v>522</v>
      </c>
      <c r="H221" t="s">
        <v>44</v>
      </c>
      <c r="I221" t="s">
        <v>55</v>
      </c>
      <c r="J221" s="67" t="s">
        <v>513</v>
      </c>
      <c r="K221">
        <v>122</v>
      </c>
    </row>
    <row r="222" spans="1:11" x14ac:dyDescent="0.3">
      <c r="A222" s="47" t="s">
        <v>501</v>
      </c>
      <c r="B222" s="47" t="s">
        <v>546</v>
      </c>
      <c r="C222" t="s">
        <v>501</v>
      </c>
      <c r="D222" t="s">
        <v>18</v>
      </c>
      <c r="E222" t="s">
        <v>520</v>
      </c>
      <c r="F222" t="s">
        <v>10</v>
      </c>
      <c r="G222" t="s">
        <v>522</v>
      </c>
      <c r="H222" t="s">
        <v>44</v>
      </c>
      <c r="I222" t="s">
        <v>55</v>
      </c>
      <c r="J222" s="67" t="s">
        <v>514</v>
      </c>
      <c r="K222">
        <v>23</v>
      </c>
    </row>
    <row r="223" spans="1:11" x14ac:dyDescent="0.3">
      <c r="A223" s="47" t="s">
        <v>501</v>
      </c>
      <c r="B223" s="47" t="s">
        <v>546</v>
      </c>
      <c r="C223" t="s">
        <v>501</v>
      </c>
      <c r="D223" t="s">
        <v>18</v>
      </c>
      <c r="E223" t="s">
        <v>520</v>
      </c>
      <c r="F223" t="s">
        <v>10</v>
      </c>
      <c r="G223" t="s">
        <v>522</v>
      </c>
      <c r="H223" t="s">
        <v>44</v>
      </c>
      <c r="I223" t="s">
        <v>55</v>
      </c>
      <c r="J223" s="67" t="s">
        <v>515</v>
      </c>
      <c r="K223">
        <v>25</v>
      </c>
    </row>
    <row r="224" spans="1:11" x14ac:dyDescent="0.3">
      <c r="A224" s="47" t="s">
        <v>501</v>
      </c>
      <c r="B224" s="47" t="s">
        <v>546</v>
      </c>
      <c r="C224" t="s">
        <v>501</v>
      </c>
      <c r="D224" t="s">
        <v>18</v>
      </c>
      <c r="E224" t="s">
        <v>520</v>
      </c>
      <c r="F224" t="s">
        <v>10</v>
      </c>
      <c r="G224" t="s">
        <v>522</v>
      </c>
      <c r="H224" t="s">
        <v>44</v>
      </c>
      <c r="I224" t="s">
        <v>55</v>
      </c>
      <c r="J224" s="67" t="s">
        <v>516</v>
      </c>
      <c r="K224">
        <v>37</v>
      </c>
    </row>
    <row r="225" spans="1:11" x14ac:dyDescent="0.3">
      <c r="A225" s="47" t="s">
        <v>501</v>
      </c>
      <c r="B225" s="47" t="s">
        <v>546</v>
      </c>
      <c r="C225" t="s">
        <v>501</v>
      </c>
      <c r="D225" t="s">
        <v>18</v>
      </c>
      <c r="E225" t="s">
        <v>520</v>
      </c>
      <c r="F225" t="s">
        <v>10</v>
      </c>
      <c r="G225" t="s">
        <v>522</v>
      </c>
      <c r="H225" t="s">
        <v>44</v>
      </c>
      <c r="I225" t="s">
        <v>55</v>
      </c>
      <c r="J225" s="67" t="s">
        <v>517</v>
      </c>
      <c r="K225">
        <v>152</v>
      </c>
    </row>
    <row r="226" spans="1:11" x14ac:dyDescent="0.3">
      <c r="A226" s="47" t="s">
        <v>501</v>
      </c>
      <c r="B226" s="47" t="s">
        <v>546</v>
      </c>
      <c r="C226" t="s">
        <v>501</v>
      </c>
      <c r="D226" t="s">
        <v>11</v>
      </c>
      <c r="E226" t="s">
        <v>523</v>
      </c>
      <c r="F226" t="s">
        <v>10</v>
      </c>
      <c r="G226" t="s">
        <v>522</v>
      </c>
      <c r="H226" t="s">
        <v>28</v>
      </c>
      <c r="I226" t="s">
        <v>56</v>
      </c>
      <c r="J226" s="67">
        <v>1</v>
      </c>
      <c r="K226">
        <v>5423</v>
      </c>
    </row>
    <row r="227" spans="1:11" x14ac:dyDescent="0.3">
      <c r="A227" s="47" t="s">
        <v>501</v>
      </c>
      <c r="B227" s="47" t="s">
        <v>546</v>
      </c>
      <c r="C227" t="s">
        <v>501</v>
      </c>
      <c r="D227" t="s">
        <v>11</v>
      </c>
      <c r="E227" t="s">
        <v>523</v>
      </c>
      <c r="F227" t="s">
        <v>10</v>
      </c>
      <c r="G227" t="s">
        <v>522</v>
      </c>
      <c r="H227" t="s">
        <v>28</v>
      </c>
      <c r="I227" t="s">
        <v>56</v>
      </c>
      <c r="J227" s="67">
        <v>2</v>
      </c>
      <c r="K227">
        <v>922</v>
      </c>
    </row>
    <row r="228" spans="1:11" x14ac:dyDescent="0.3">
      <c r="A228" s="47" t="s">
        <v>501</v>
      </c>
      <c r="B228" s="47" t="s">
        <v>546</v>
      </c>
      <c r="C228" t="s">
        <v>501</v>
      </c>
      <c r="D228" t="s">
        <v>11</v>
      </c>
      <c r="E228" t="s">
        <v>523</v>
      </c>
      <c r="F228" t="s">
        <v>10</v>
      </c>
      <c r="G228" t="s">
        <v>522</v>
      </c>
      <c r="H228" t="s">
        <v>28</v>
      </c>
      <c r="I228" t="s">
        <v>56</v>
      </c>
      <c r="J228" s="67" t="s">
        <v>504</v>
      </c>
      <c r="K228">
        <v>446</v>
      </c>
    </row>
    <row r="229" spans="1:11" x14ac:dyDescent="0.3">
      <c r="A229" s="47" t="s">
        <v>501</v>
      </c>
      <c r="B229" s="47" t="s">
        <v>546</v>
      </c>
      <c r="C229" t="s">
        <v>501</v>
      </c>
      <c r="D229" t="s">
        <v>11</v>
      </c>
      <c r="E229" t="s">
        <v>523</v>
      </c>
      <c r="F229" t="s">
        <v>10</v>
      </c>
      <c r="G229" t="s">
        <v>522</v>
      </c>
      <c r="H229" t="s">
        <v>28</v>
      </c>
      <c r="I229" t="s">
        <v>56</v>
      </c>
      <c r="J229" s="67" t="s">
        <v>505</v>
      </c>
      <c r="K229">
        <v>195</v>
      </c>
    </row>
    <row r="230" spans="1:11" x14ac:dyDescent="0.3">
      <c r="A230" s="47" t="s">
        <v>501</v>
      </c>
      <c r="B230" s="47" t="s">
        <v>546</v>
      </c>
      <c r="C230" t="s">
        <v>501</v>
      </c>
      <c r="D230" t="s">
        <v>11</v>
      </c>
      <c r="E230" t="s">
        <v>523</v>
      </c>
      <c r="F230" t="s">
        <v>10</v>
      </c>
      <c r="G230" t="s">
        <v>522</v>
      </c>
      <c r="H230" t="s">
        <v>28</v>
      </c>
      <c r="I230" t="s">
        <v>56</v>
      </c>
      <c r="J230" s="67" t="s">
        <v>506</v>
      </c>
      <c r="K230">
        <v>76</v>
      </c>
    </row>
    <row r="231" spans="1:11" x14ac:dyDescent="0.3">
      <c r="A231" s="47" t="s">
        <v>501</v>
      </c>
      <c r="B231" s="47" t="s">
        <v>546</v>
      </c>
      <c r="C231" t="s">
        <v>501</v>
      </c>
      <c r="D231" t="s">
        <v>11</v>
      </c>
      <c r="E231" t="s">
        <v>523</v>
      </c>
      <c r="F231" t="s">
        <v>10</v>
      </c>
      <c r="G231" t="s">
        <v>522</v>
      </c>
      <c r="H231" t="s">
        <v>28</v>
      </c>
      <c r="I231" t="s">
        <v>56</v>
      </c>
      <c r="J231" s="67" t="s">
        <v>507</v>
      </c>
      <c r="K231">
        <v>81</v>
      </c>
    </row>
    <row r="232" spans="1:11" x14ac:dyDescent="0.3">
      <c r="A232" s="47" t="s">
        <v>501</v>
      </c>
      <c r="B232" s="47" t="s">
        <v>546</v>
      </c>
      <c r="C232" t="s">
        <v>501</v>
      </c>
      <c r="D232" t="s">
        <v>11</v>
      </c>
      <c r="E232" t="s">
        <v>523</v>
      </c>
      <c r="F232" t="s">
        <v>10</v>
      </c>
      <c r="G232" t="s">
        <v>522</v>
      </c>
      <c r="H232" t="s">
        <v>28</v>
      </c>
      <c r="I232" t="s">
        <v>56</v>
      </c>
      <c r="J232" s="67" t="s">
        <v>508</v>
      </c>
      <c r="K232">
        <v>118</v>
      </c>
    </row>
    <row r="233" spans="1:11" x14ac:dyDescent="0.3">
      <c r="A233" s="47" t="s">
        <v>501</v>
      </c>
      <c r="B233" s="47" t="s">
        <v>546</v>
      </c>
      <c r="C233" t="s">
        <v>501</v>
      </c>
      <c r="D233" t="s">
        <v>11</v>
      </c>
      <c r="E233" t="s">
        <v>523</v>
      </c>
      <c r="F233" t="s">
        <v>10</v>
      </c>
      <c r="G233" t="s">
        <v>522</v>
      </c>
      <c r="H233" t="s">
        <v>28</v>
      </c>
      <c r="I233" t="s">
        <v>56</v>
      </c>
      <c r="J233" s="67" t="s">
        <v>509</v>
      </c>
      <c r="K233">
        <v>6</v>
      </c>
    </row>
    <row r="234" spans="1:11" x14ac:dyDescent="0.3">
      <c r="A234" s="47" t="s">
        <v>501</v>
      </c>
      <c r="B234" s="47" t="s">
        <v>546</v>
      </c>
      <c r="C234" t="s">
        <v>501</v>
      </c>
      <c r="D234" t="s">
        <v>11</v>
      </c>
      <c r="E234" t="s">
        <v>523</v>
      </c>
      <c r="F234" t="s">
        <v>10</v>
      </c>
      <c r="G234" t="s">
        <v>522</v>
      </c>
      <c r="H234" t="s">
        <v>28</v>
      </c>
      <c r="I234" t="s">
        <v>56</v>
      </c>
      <c r="J234" s="67" t="s">
        <v>510</v>
      </c>
      <c r="K234">
        <v>184</v>
      </c>
    </row>
    <row r="235" spans="1:11" x14ac:dyDescent="0.3">
      <c r="A235" s="47" t="s">
        <v>501</v>
      </c>
      <c r="B235" s="47" t="s">
        <v>546</v>
      </c>
      <c r="C235" t="s">
        <v>501</v>
      </c>
      <c r="D235" t="s">
        <v>11</v>
      </c>
      <c r="E235" t="s">
        <v>523</v>
      </c>
      <c r="F235" t="s">
        <v>10</v>
      </c>
      <c r="G235" t="s">
        <v>522</v>
      </c>
      <c r="H235" t="s">
        <v>28</v>
      </c>
      <c r="I235" t="s">
        <v>56</v>
      </c>
      <c r="J235" s="67" t="s">
        <v>511</v>
      </c>
      <c r="K235">
        <v>79</v>
      </c>
    </row>
    <row r="236" spans="1:11" x14ac:dyDescent="0.3">
      <c r="A236" s="47" t="s">
        <v>501</v>
      </c>
      <c r="B236" s="47" t="s">
        <v>546</v>
      </c>
      <c r="C236" t="s">
        <v>501</v>
      </c>
      <c r="D236" t="s">
        <v>11</v>
      </c>
      <c r="E236" t="s">
        <v>523</v>
      </c>
      <c r="F236" t="s">
        <v>10</v>
      </c>
      <c r="G236" t="s">
        <v>522</v>
      </c>
      <c r="H236" t="s">
        <v>28</v>
      </c>
      <c r="I236" t="s">
        <v>56</v>
      </c>
      <c r="J236" s="67" t="s">
        <v>512</v>
      </c>
      <c r="K236">
        <v>84</v>
      </c>
    </row>
    <row r="237" spans="1:11" x14ac:dyDescent="0.3">
      <c r="A237" s="47" t="s">
        <v>501</v>
      </c>
      <c r="B237" s="47" t="s">
        <v>546</v>
      </c>
      <c r="C237" t="s">
        <v>501</v>
      </c>
      <c r="D237" t="s">
        <v>11</v>
      </c>
      <c r="E237" t="s">
        <v>523</v>
      </c>
      <c r="F237" t="s">
        <v>10</v>
      </c>
      <c r="G237" t="s">
        <v>522</v>
      </c>
      <c r="H237" t="s">
        <v>28</v>
      </c>
      <c r="I237" t="s">
        <v>56</v>
      </c>
      <c r="J237" s="67" t="s">
        <v>513</v>
      </c>
      <c r="K237">
        <v>196</v>
      </c>
    </row>
    <row r="238" spans="1:11" x14ac:dyDescent="0.3">
      <c r="A238" s="47" t="s">
        <v>501</v>
      </c>
      <c r="B238" s="47" t="s">
        <v>546</v>
      </c>
      <c r="C238" t="s">
        <v>501</v>
      </c>
      <c r="D238" t="s">
        <v>11</v>
      </c>
      <c r="E238" t="s">
        <v>523</v>
      </c>
      <c r="F238" t="s">
        <v>10</v>
      </c>
      <c r="G238" t="s">
        <v>522</v>
      </c>
      <c r="H238" t="s">
        <v>28</v>
      </c>
      <c r="I238" t="s">
        <v>56</v>
      </c>
      <c r="J238" s="67" t="s">
        <v>514</v>
      </c>
      <c r="K238">
        <v>37</v>
      </c>
    </row>
    <row r="239" spans="1:11" x14ac:dyDescent="0.3">
      <c r="A239" s="47" t="s">
        <v>501</v>
      </c>
      <c r="B239" s="47" t="s">
        <v>546</v>
      </c>
      <c r="C239" t="s">
        <v>501</v>
      </c>
      <c r="D239" t="s">
        <v>11</v>
      </c>
      <c r="E239" t="s">
        <v>523</v>
      </c>
      <c r="F239" t="s">
        <v>10</v>
      </c>
      <c r="G239" t="s">
        <v>522</v>
      </c>
      <c r="H239" t="s">
        <v>28</v>
      </c>
      <c r="I239" t="s">
        <v>56</v>
      </c>
      <c r="J239" s="67" t="s">
        <v>515</v>
      </c>
      <c r="K239">
        <v>53</v>
      </c>
    </row>
    <row r="240" spans="1:11" x14ac:dyDescent="0.3">
      <c r="A240" s="47" t="s">
        <v>501</v>
      </c>
      <c r="B240" s="47" t="s">
        <v>546</v>
      </c>
      <c r="C240" t="s">
        <v>501</v>
      </c>
      <c r="D240" t="s">
        <v>11</v>
      </c>
      <c r="E240" t="s">
        <v>523</v>
      </c>
      <c r="F240" t="s">
        <v>10</v>
      </c>
      <c r="G240" t="s">
        <v>522</v>
      </c>
      <c r="H240" t="s">
        <v>28</v>
      </c>
      <c r="I240" t="s">
        <v>56</v>
      </c>
      <c r="J240" s="67" t="s">
        <v>516</v>
      </c>
      <c r="K240">
        <v>54</v>
      </c>
    </row>
    <row r="241" spans="1:11" x14ac:dyDescent="0.3">
      <c r="A241" s="47" t="s">
        <v>501</v>
      </c>
      <c r="B241" s="47" t="s">
        <v>546</v>
      </c>
      <c r="C241" t="s">
        <v>501</v>
      </c>
      <c r="D241" t="s">
        <v>11</v>
      </c>
      <c r="E241" t="s">
        <v>523</v>
      </c>
      <c r="F241" t="s">
        <v>10</v>
      </c>
      <c r="G241" t="s">
        <v>522</v>
      </c>
      <c r="H241" t="s">
        <v>28</v>
      </c>
      <c r="I241" t="s">
        <v>56</v>
      </c>
      <c r="J241" s="67" t="s">
        <v>517</v>
      </c>
      <c r="K241">
        <v>235</v>
      </c>
    </row>
    <row r="242" spans="1:11" x14ac:dyDescent="0.3">
      <c r="A242" s="47" t="s">
        <v>501</v>
      </c>
      <c r="B242" s="47" t="s">
        <v>546</v>
      </c>
      <c r="C242" t="s">
        <v>501</v>
      </c>
      <c r="D242" t="s">
        <v>5</v>
      </c>
      <c r="E242" t="s">
        <v>524</v>
      </c>
      <c r="F242" t="s">
        <v>10</v>
      </c>
      <c r="G242" t="s">
        <v>522</v>
      </c>
      <c r="H242" t="s">
        <v>33</v>
      </c>
      <c r="I242" t="s">
        <v>59</v>
      </c>
      <c r="J242" s="67">
        <v>1</v>
      </c>
      <c r="K242">
        <v>5264</v>
      </c>
    </row>
    <row r="243" spans="1:11" x14ac:dyDescent="0.3">
      <c r="A243" s="47" t="s">
        <v>501</v>
      </c>
      <c r="B243" s="47" t="s">
        <v>546</v>
      </c>
      <c r="C243" t="s">
        <v>501</v>
      </c>
      <c r="D243" t="s">
        <v>5</v>
      </c>
      <c r="E243" t="s">
        <v>524</v>
      </c>
      <c r="F243" t="s">
        <v>10</v>
      </c>
      <c r="G243" t="s">
        <v>522</v>
      </c>
      <c r="H243" t="s">
        <v>33</v>
      </c>
      <c r="I243" t="s">
        <v>59</v>
      </c>
      <c r="J243" s="67">
        <v>2</v>
      </c>
      <c r="K243">
        <v>895</v>
      </c>
    </row>
    <row r="244" spans="1:11" x14ac:dyDescent="0.3">
      <c r="A244" s="47" t="s">
        <v>501</v>
      </c>
      <c r="B244" s="47" t="s">
        <v>546</v>
      </c>
      <c r="C244" t="s">
        <v>501</v>
      </c>
      <c r="D244" t="s">
        <v>5</v>
      </c>
      <c r="E244" t="s">
        <v>524</v>
      </c>
      <c r="F244" t="s">
        <v>10</v>
      </c>
      <c r="G244" t="s">
        <v>522</v>
      </c>
      <c r="H244" t="s">
        <v>33</v>
      </c>
      <c r="I244" t="s">
        <v>59</v>
      </c>
      <c r="J244" s="67" t="s">
        <v>504</v>
      </c>
      <c r="K244">
        <v>458</v>
      </c>
    </row>
    <row r="245" spans="1:11" x14ac:dyDescent="0.3">
      <c r="A245" s="47" t="s">
        <v>501</v>
      </c>
      <c r="B245" s="47" t="s">
        <v>546</v>
      </c>
      <c r="C245" t="s">
        <v>501</v>
      </c>
      <c r="D245" t="s">
        <v>5</v>
      </c>
      <c r="E245" t="s">
        <v>524</v>
      </c>
      <c r="F245" t="s">
        <v>10</v>
      </c>
      <c r="G245" t="s">
        <v>522</v>
      </c>
      <c r="H245" t="s">
        <v>33</v>
      </c>
      <c r="I245" t="s">
        <v>59</v>
      </c>
      <c r="J245" s="67" t="s">
        <v>505</v>
      </c>
      <c r="K245">
        <v>187</v>
      </c>
    </row>
    <row r="246" spans="1:11" x14ac:dyDescent="0.3">
      <c r="A246" s="47" t="s">
        <v>501</v>
      </c>
      <c r="B246" s="47" t="s">
        <v>546</v>
      </c>
      <c r="C246" t="s">
        <v>501</v>
      </c>
      <c r="D246" t="s">
        <v>5</v>
      </c>
      <c r="E246" t="s">
        <v>524</v>
      </c>
      <c r="F246" t="s">
        <v>10</v>
      </c>
      <c r="G246" t="s">
        <v>522</v>
      </c>
      <c r="H246" t="s">
        <v>33</v>
      </c>
      <c r="I246" t="s">
        <v>59</v>
      </c>
      <c r="J246" s="67" t="s">
        <v>506</v>
      </c>
      <c r="K246">
        <v>77</v>
      </c>
    </row>
    <row r="247" spans="1:11" x14ac:dyDescent="0.3">
      <c r="A247" s="47" t="s">
        <v>501</v>
      </c>
      <c r="B247" s="47" t="s">
        <v>546</v>
      </c>
      <c r="C247" t="s">
        <v>501</v>
      </c>
      <c r="D247" t="s">
        <v>5</v>
      </c>
      <c r="E247" t="s">
        <v>524</v>
      </c>
      <c r="F247" t="s">
        <v>10</v>
      </c>
      <c r="G247" t="s">
        <v>522</v>
      </c>
      <c r="H247" t="s">
        <v>33</v>
      </c>
      <c r="I247" t="s">
        <v>59</v>
      </c>
      <c r="J247" s="67" t="s">
        <v>507</v>
      </c>
      <c r="K247">
        <v>73</v>
      </c>
    </row>
    <row r="248" spans="1:11" x14ac:dyDescent="0.3">
      <c r="A248" s="47" t="s">
        <v>501</v>
      </c>
      <c r="B248" s="47" t="s">
        <v>546</v>
      </c>
      <c r="C248" t="s">
        <v>501</v>
      </c>
      <c r="D248" t="s">
        <v>5</v>
      </c>
      <c r="E248" t="s">
        <v>524</v>
      </c>
      <c r="F248" t="s">
        <v>10</v>
      </c>
      <c r="G248" t="s">
        <v>522</v>
      </c>
      <c r="H248" t="s">
        <v>33</v>
      </c>
      <c r="I248" t="s">
        <v>59</v>
      </c>
      <c r="J248" s="67" t="s">
        <v>508</v>
      </c>
      <c r="K248">
        <v>98</v>
      </c>
    </row>
    <row r="249" spans="1:11" x14ac:dyDescent="0.3">
      <c r="A249" s="47" t="s">
        <v>501</v>
      </c>
      <c r="B249" s="47" t="s">
        <v>546</v>
      </c>
      <c r="C249" t="s">
        <v>501</v>
      </c>
      <c r="D249" t="s">
        <v>5</v>
      </c>
      <c r="E249" t="s">
        <v>524</v>
      </c>
      <c r="F249" t="s">
        <v>10</v>
      </c>
      <c r="G249" t="s">
        <v>522</v>
      </c>
      <c r="H249" t="s">
        <v>33</v>
      </c>
      <c r="I249" t="s">
        <v>59</v>
      </c>
      <c r="J249" s="67" t="s">
        <v>509</v>
      </c>
      <c r="K249">
        <v>2</v>
      </c>
    </row>
    <row r="250" spans="1:11" x14ac:dyDescent="0.3">
      <c r="A250" s="47" t="s">
        <v>501</v>
      </c>
      <c r="B250" s="47" t="s">
        <v>546</v>
      </c>
      <c r="C250" t="s">
        <v>501</v>
      </c>
      <c r="D250" t="s">
        <v>5</v>
      </c>
      <c r="E250" t="s">
        <v>524</v>
      </c>
      <c r="F250" t="s">
        <v>10</v>
      </c>
      <c r="G250" t="s">
        <v>522</v>
      </c>
      <c r="H250" t="s">
        <v>33</v>
      </c>
      <c r="I250" t="s">
        <v>59</v>
      </c>
      <c r="J250" s="67" t="s">
        <v>510</v>
      </c>
      <c r="K250">
        <v>195</v>
      </c>
    </row>
    <row r="251" spans="1:11" x14ac:dyDescent="0.3">
      <c r="A251" s="47" t="s">
        <v>501</v>
      </c>
      <c r="B251" s="47" t="s">
        <v>546</v>
      </c>
      <c r="C251" t="s">
        <v>501</v>
      </c>
      <c r="D251" t="s">
        <v>5</v>
      </c>
      <c r="E251" t="s">
        <v>524</v>
      </c>
      <c r="F251" t="s">
        <v>10</v>
      </c>
      <c r="G251" t="s">
        <v>522</v>
      </c>
      <c r="H251" t="s">
        <v>33</v>
      </c>
      <c r="I251" t="s">
        <v>59</v>
      </c>
      <c r="J251" s="67" t="s">
        <v>511</v>
      </c>
      <c r="K251">
        <v>87</v>
      </c>
    </row>
    <row r="252" spans="1:11" x14ac:dyDescent="0.3">
      <c r="A252" s="47" t="s">
        <v>501</v>
      </c>
      <c r="B252" s="47" t="s">
        <v>546</v>
      </c>
      <c r="C252" t="s">
        <v>501</v>
      </c>
      <c r="D252" t="s">
        <v>5</v>
      </c>
      <c r="E252" t="s">
        <v>524</v>
      </c>
      <c r="F252" t="s">
        <v>10</v>
      </c>
      <c r="G252" t="s">
        <v>522</v>
      </c>
      <c r="H252" t="s">
        <v>33</v>
      </c>
      <c r="I252" t="s">
        <v>59</v>
      </c>
      <c r="J252" s="67" t="s">
        <v>512</v>
      </c>
      <c r="K252">
        <v>81</v>
      </c>
    </row>
    <row r="253" spans="1:11" x14ac:dyDescent="0.3">
      <c r="A253" s="47" t="s">
        <v>501</v>
      </c>
      <c r="B253" s="47" t="s">
        <v>546</v>
      </c>
      <c r="C253" t="s">
        <v>501</v>
      </c>
      <c r="D253" t="s">
        <v>5</v>
      </c>
      <c r="E253" t="s">
        <v>524</v>
      </c>
      <c r="F253" t="s">
        <v>10</v>
      </c>
      <c r="G253" t="s">
        <v>522</v>
      </c>
      <c r="H253" t="s">
        <v>33</v>
      </c>
      <c r="I253" t="s">
        <v>59</v>
      </c>
      <c r="J253" s="67" t="s">
        <v>513</v>
      </c>
      <c r="K253">
        <v>202</v>
      </c>
    </row>
    <row r="254" spans="1:11" x14ac:dyDescent="0.3">
      <c r="A254" s="47" t="s">
        <v>501</v>
      </c>
      <c r="B254" s="47" t="s">
        <v>546</v>
      </c>
      <c r="C254" t="s">
        <v>501</v>
      </c>
      <c r="D254" t="s">
        <v>5</v>
      </c>
      <c r="E254" t="s">
        <v>524</v>
      </c>
      <c r="F254" t="s">
        <v>10</v>
      </c>
      <c r="G254" t="s">
        <v>522</v>
      </c>
      <c r="H254" t="s">
        <v>33</v>
      </c>
      <c r="I254" t="s">
        <v>59</v>
      </c>
      <c r="J254" s="67" t="s">
        <v>514</v>
      </c>
      <c r="K254">
        <v>30</v>
      </c>
    </row>
    <row r="255" spans="1:11" x14ac:dyDescent="0.3">
      <c r="A255" s="47" t="s">
        <v>501</v>
      </c>
      <c r="B255" s="47" t="s">
        <v>546</v>
      </c>
      <c r="C255" t="s">
        <v>501</v>
      </c>
      <c r="D255" t="s">
        <v>5</v>
      </c>
      <c r="E255" t="s">
        <v>524</v>
      </c>
      <c r="F255" t="s">
        <v>10</v>
      </c>
      <c r="G255" t="s">
        <v>522</v>
      </c>
      <c r="H255" t="s">
        <v>33</v>
      </c>
      <c r="I255" t="s">
        <v>59</v>
      </c>
      <c r="J255" s="67" t="s">
        <v>515</v>
      </c>
      <c r="K255">
        <v>38</v>
      </c>
    </row>
    <row r="256" spans="1:11" x14ac:dyDescent="0.3">
      <c r="A256" s="47" t="s">
        <v>501</v>
      </c>
      <c r="B256" s="47" t="s">
        <v>546</v>
      </c>
      <c r="C256" t="s">
        <v>501</v>
      </c>
      <c r="D256" t="s">
        <v>5</v>
      </c>
      <c r="E256" t="s">
        <v>524</v>
      </c>
      <c r="F256" t="s">
        <v>10</v>
      </c>
      <c r="G256" t="s">
        <v>522</v>
      </c>
      <c r="H256" t="s">
        <v>33</v>
      </c>
      <c r="I256" t="s">
        <v>59</v>
      </c>
      <c r="J256" s="67" t="s">
        <v>516</v>
      </c>
      <c r="K256">
        <v>52</v>
      </c>
    </row>
    <row r="257" spans="1:11" x14ac:dyDescent="0.3">
      <c r="A257" s="47" t="s">
        <v>501</v>
      </c>
      <c r="B257" s="47" t="s">
        <v>546</v>
      </c>
      <c r="C257" t="s">
        <v>501</v>
      </c>
      <c r="D257" t="s">
        <v>5</v>
      </c>
      <c r="E257" t="s">
        <v>524</v>
      </c>
      <c r="F257" t="s">
        <v>10</v>
      </c>
      <c r="G257" t="s">
        <v>522</v>
      </c>
      <c r="H257" t="s">
        <v>33</v>
      </c>
      <c r="I257" t="s">
        <v>59</v>
      </c>
      <c r="J257" s="67" t="s">
        <v>517</v>
      </c>
      <c r="K257">
        <v>210</v>
      </c>
    </row>
    <row r="258" spans="1:11" x14ac:dyDescent="0.3">
      <c r="A258" s="47" t="s">
        <v>501</v>
      </c>
      <c r="B258" s="47" t="s">
        <v>546</v>
      </c>
      <c r="C258" t="s">
        <v>501</v>
      </c>
      <c r="D258" t="s">
        <v>18</v>
      </c>
      <c r="E258" t="s">
        <v>520</v>
      </c>
      <c r="F258" t="s">
        <v>10</v>
      </c>
      <c r="G258" t="s">
        <v>522</v>
      </c>
      <c r="H258" t="s">
        <v>51</v>
      </c>
      <c r="I258" t="s">
        <v>187</v>
      </c>
      <c r="J258" s="67">
        <v>1</v>
      </c>
      <c r="K258">
        <v>13794</v>
      </c>
    </row>
    <row r="259" spans="1:11" x14ac:dyDescent="0.3">
      <c r="A259" s="47" t="s">
        <v>501</v>
      </c>
      <c r="B259" s="47" t="s">
        <v>546</v>
      </c>
      <c r="C259" t="s">
        <v>501</v>
      </c>
      <c r="D259" t="s">
        <v>18</v>
      </c>
      <c r="E259" t="s">
        <v>520</v>
      </c>
      <c r="F259" t="s">
        <v>10</v>
      </c>
      <c r="G259" t="s">
        <v>522</v>
      </c>
      <c r="H259" t="s">
        <v>51</v>
      </c>
      <c r="I259" t="s">
        <v>187</v>
      </c>
      <c r="J259" s="67">
        <v>2</v>
      </c>
      <c r="K259">
        <v>2345</v>
      </c>
    </row>
    <row r="260" spans="1:11" x14ac:dyDescent="0.3">
      <c r="A260" s="47" t="s">
        <v>501</v>
      </c>
      <c r="B260" s="47" t="s">
        <v>546</v>
      </c>
      <c r="C260" t="s">
        <v>501</v>
      </c>
      <c r="D260" t="s">
        <v>18</v>
      </c>
      <c r="E260" t="s">
        <v>520</v>
      </c>
      <c r="F260" t="s">
        <v>10</v>
      </c>
      <c r="G260" t="s">
        <v>522</v>
      </c>
      <c r="H260" t="s">
        <v>51</v>
      </c>
      <c r="I260" t="s">
        <v>187</v>
      </c>
      <c r="J260" s="67" t="s">
        <v>504</v>
      </c>
      <c r="K260">
        <v>1078</v>
      </c>
    </row>
    <row r="261" spans="1:11" x14ac:dyDescent="0.3">
      <c r="A261" s="47" t="s">
        <v>501</v>
      </c>
      <c r="B261" s="47" t="s">
        <v>546</v>
      </c>
      <c r="C261" t="s">
        <v>501</v>
      </c>
      <c r="D261" t="s">
        <v>18</v>
      </c>
      <c r="E261" t="s">
        <v>520</v>
      </c>
      <c r="F261" t="s">
        <v>10</v>
      </c>
      <c r="G261" t="s">
        <v>522</v>
      </c>
      <c r="H261" t="s">
        <v>51</v>
      </c>
      <c r="I261" t="s">
        <v>187</v>
      </c>
      <c r="J261" s="67" t="s">
        <v>505</v>
      </c>
      <c r="K261">
        <v>493</v>
      </c>
    </row>
    <row r="262" spans="1:11" x14ac:dyDescent="0.3">
      <c r="A262" s="47" t="s">
        <v>501</v>
      </c>
      <c r="B262" s="47" t="s">
        <v>546</v>
      </c>
      <c r="C262" t="s">
        <v>501</v>
      </c>
      <c r="D262" t="s">
        <v>18</v>
      </c>
      <c r="E262" t="s">
        <v>520</v>
      </c>
      <c r="F262" t="s">
        <v>10</v>
      </c>
      <c r="G262" t="s">
        <v>522</v>
      </c>
      <c r="H262" t="s">
        <v>51</v>
      </c>
      <c r="I262" t="s">
        <v>187</v>
      </c>
      <c r="J262" s="67" t="s">
        <v>506</v>
      </c>
      <c r="K262">
        <v>220</v>
      </c>
    </row>
    <row r="263" spans="1:11" x14ac:dyDescent="0.3">
      <c r="A263" s="47" t="s">
        <v>501</v>
      </c>
      <c r="B263" s="47" t="s">
        <v>546</v>
      </c>
      <c r="C263" t="s">
        <v>501</v>
      </c>
      <c r="D263" t="s">
        <v>18</v>
      </c>
      <c r="E263" t="s">
        <v>520</v>
      </c>
      <c r="F263" t="s">
        <v>10</v>
      </c>
      <c r="G263" t="s">
        <v>522</v>
      </c>
      <c r="H263" t="s">
        <v>51</v>
      </c>
      <c r="I263" t="s">
        <v>187</v>
      </c>
      <c r="J263" s="67" t="s">
        <v>507</v>
      </c>
      <c r="K263">
        <v>206</v>
      </c>
    </row>
    <row r="264" spans="1:11" x14ac:dyDescent="0.3">
      <c r="A264" s="47" t="s">
        <v>501</v>
      </c>
      <c r="B264" s="47" t="s">
        <v>546</v>
      </c>
      <c r="C264" t="s">
        <v>501</v>
      </c>
      <c r="D264" t="s">
        <v>18</v>
      </c>
      <c r="E264" t="s">
        <v>520</v>
      </c>
      <c r="F264" t="s">
        <v>10</v>
      </c>
      <c r="G264" t="s">
        <v>522</v>
      </c>
      <c r="H264" t="s">
        <v>51</v>
      </c>
      <c r="I264" t="s">
        <v>187</v>
      </c>
      <c r="J264" s="67" t="s">
        <v>508</v>
      </c>
      <c r="K264">
        <v>339</v>
      </c>
    </row>
    <row r="265" spans="1:11" x14ac:dyDescent="0.3">
      <c r="A265" s="47" t="s">
        <v>501</v>
      </c>
      <c r="B265" s="47" t="s">
        <v>546</v>
      </c>
      <c r="C265" t="s">
        <v>501</v>
      </c>
      <c r="D265" t="s">
        <v>18</v>
      </c>
      <c r="E265" t="s">
        <v>520</v>
      </c>
      <c r="F265" t="s">
        <v>10</v>
      </c>
      <c r="G265" t="s">
        <v>522</v>
      </c>
      <c r="H265" t="s">
        <v>51</v>
      </c>
      <c r="I265" t="s">
        <v>187</v>
      </c>
      <c r="J265" s="67" t="s">
        <v>509</v>
      </c>
      <c r="K265">
        <v>9</v>
      </c>
    </row>
    <row r="266" spans="1:11" x14ac:dyDescent="0.3">
      <c r="A266" s="47" t="s">
        <v>501</v>
      </c>
      <c r="B266" s="47" t="s">
        <v>546</v>
      </c>
      <c r="C266" t="s">
        <v>501</v>
      </c>
      <c r="D266" t="s">
        <v>18</v>
      </c>
      <c r="E266" t="s">
        <v>520</v>
      </c>
      <c r="F266" t="s">
        <v>10</v>
      </c>
      <c r="G266" t="s">
        <v>522</v>
      </c>
      <c r="H266" t="s">
        <v>51</v>
      </c>
      <c r="I266" t="s">
        <v>187</v>
      </c>
      <c r="J266" s="67" t="s">
        <v>510</v>
      </c>
      <c r="K266">
        <v>487</v>
      </c>
    </row>
    <row r="267" spans="1:11" x14ac:dyDescent="0.3">
      <c r="A267" s="47" t="s">
        <v>501</v>
      </c>
      <c r="B267" s="47" t="s">
        <v>546</v>
      </c>
      <c r="C267" t="s">
        <v>501</v>
      </c>
      <c r="D267" t="s">
        <v>18</v>
      </c>
      <c r="E267" t="s">
        <v>520</v>
      </c>
      <c r="F267" t="s">
        <v>10</v>
      </c>
      <c r="G267" t="s">
        <v>522</v>
      </c>
      <c r="H267" t="s">
        <v>51</v>
      </c>
      <c r="I267" t="s">
        <v>187</v>
      </c>
      <c r="J267" s="67" t="s">
        <v>511</v>
      </c>
      <c r="K267">
        <v>209</v>
      </c>
    </row>
    <row r="268" spans="1:11" x14ac:dyDescent="0.3">
      <c r="A268" s="47" t="s">
        <v>501</v>
      </c>
      <c r="B268" s="47" t="s">
        <v>546</v>
      </c>
      <c r="C268" t="s">
        <v>501</v>
      </c>
      <c r="D268" t="s">
        <v>18</v>
      </c>
      <c r="E268" t="s">
        <v>520</v>
      </c>
      <c r="F268" t="s">
        <v>10</v>
      </c>
      <c r="G268" t="s">
        <v>522</v>
      </c>
      <c r="H268" t="s">
        <v>51</v>
      </c>
      <c r="I268" t="s">
        <v>187</v>
      </c>
      <c r="J268" s="67" t="s">
        <v>512</v>
      </c>
      <c r="K268">
        <v>221</v>
      </c>
    </row>
    <row r="269" spans="1:11" x14ac:dyDescent="0.3">
      <c r="A269" s="47" t="s">
        <v>501</v>
      </c>
      <c r="B269" s="47" t="s">
        <v>546</v>
      </c>
      <c r="C269" t="s">
        <v>501</v>
      </c>
      <c r="D269" t="s">
        <v>18</v>
      </c>
      <c r="E269" t="s">
        <v>520</v>
      </c>
      <c r="F269" t="s">
        <v>10</v>
      </c>
      <c r="G269" t="s">
        <v>522</v>
      </c>
      <c r="H269" t="s">
        <v>51</v>
      </c>
      <c r="I269" t="s">
        <v>187</v>
      </c>
      <c r="J269" s="67" t="s">
        <v>513</v>
      </c>
      <c r="K269">
        <v>532</v>
      </c>
    </row>
    <row r="270" spans="1:11" x14ac:dyDescent="0.3">
      <c r="A270" s="47" t="s">
        <v>501</v>
      </c>
      <c r="B270" s="47" t="s">
        <v>546</v>
      </c>
      <c r="C270" t="s">
        <v>501</v>
      </c>
      <c r="D270" t="s">
        <v>18</v>
      </c>
      <c r="E270" t="s">
        <v>520</v>
      </c>
      <c r="F270" t="s">
        <v>10</v>
      </c>
      <c r="G270" t="s">
        <v>522</v>
      </c>
      <c r="H270" t="s">
        <v>51</v>
      </c>
      <c r="I270" t="s">
        <v>187</v>
      </c>
      <c r="J270" s="67" t="s">
        <v>514</v>
      </c>
      <c r="K270">
        <v>85</v>
      </c>
    </row>
    <row r="271" spans="1:11" x14ac:dyDescent="0.3">
      <c r="A271" s="47" t="s">
        <v>501</v>
      </c>
      <c r="B271" s="47" t="s">
        <v>546</v>
      </c>
      <c r="C271" t="s">
        <v>501</v>
      </c>
      <c r="D271" t="s">
        <v>18</v>
      </c>
      <c r="E271" t="s">
        <v>520</v>
      </c>
      <c r="F271" t="s">
        <v>10</v>
      </c>
      <c r="G271" t="s">
        <v>522</v>
      </c>
      <c r="H271" t="s">
        <v>51</v>
      </c>
      <c r="I271" t="s">
        <v>187</v>
      </c>
      <c r="J271" s="67" t="s">
        <v>515</v>
      </c>
      <c r="K271">
        <v>95</v>
      </c>
    </row>
    <row r="272" spans="1:11" x14ac:dyDescent="0.3">
      <c r="A272" s="47" t="s">
        <v>501</v>
      </c>
      <c r="B272" s="47" t="s">
        <v>546</v>
      </c>
      <c r="C272" t="s">
        <v>501</v>
      </c>
      <c r="D272" t="s">
        <v>18</v>
      </c>
      <c r="E272" t="s">
        <v>520</v>
      </c>
      <c r="F272" t="s">
        <v>10</v>
      </c>
      <c r="G272" t="s">
        <v>522</v>
      </c>
      <c r="H272" t="s">
        <v>51</v>
      </c>
      <c r="I272" t="s">
        <v>187</v>
      </c>
      <c r="J272" s="67" t="s">
        <v>516</v>
      </c>
      <c r="K272">
        <v>140</v>
      </c>
    </row>
    <row r="273" spans="1:11" x14ac:dyDescent="0.3">
      <c r="A273" s="47" t="s">
        <v>501</v>
      </c>
      <c r="B273" s="47" t="s">
        <v>546</v>
      </c>
      <c r="C273" t="s">
        <v>501</v>
      </c>
      <c r="D273" t="s">
        <v>18</v>
      </c>
      <c r="E273" t="s">
        <v>520</v>
      </c>
      <c r="F273" t="s">
        <v>10</v>
      </c>
      <c r="G273" t="s">
        <v>522</v>
      </c>
      <c r="H273" t="s">
        <v>51</v>
      </c>
      <c r="I273" t="s">
        <v>187</v>
      </c>
      <c r="J273" s="67" t="s">
        <v>517</v>
      </c>
      <c r="K273">
        <v>576</v>
      </c>
    </row>
    <row r="274" spans="1:11" x14ac:dyDescent="0.3">
      <c r="A274" s="47" t="s">
        <v>501</v>
      </c>
      <c r="B274" s="47" t="s">
        <v>546</v>
      </c>
      <c r="C274" t="s">
        <v>501</v>
      </c>
      <c r="D274" t="s">
        <v>8</v>
      </c>
      <c r="E274" t="s">
        <v>502</v>
      </c>
      <c r="F274" t="s">
        <v>10</v>
      </c>
      <c r="G274" t="s">
        <v>522</v>
      </c>
      <c r="H274" t="s">
        <v>299</v>
      </c>
      <c r="I274" t="s">
        <v>98</v>
      </c>
      <c r="J274" s="67">
        <v>1</v>
      </c>
      <c r="K274">
        <v>3676</v>
      </c>
    </row>
    <row r="275" spans="1:11" x14ac:dyDescent="0.3">
      <c r="A275" s="47" t="s">
        <v>501</v>
      </c>
      <c r="B275" s="47" t="s">
        <v>546</v>
      </c>
      <c r="C275" t="s">
        <v>501</v>
      </c>
      <c r="D275" t="s">
        <v>8</v>
      </c>
      <c r="E275" t="s">
        <v>502</v>
      </c>
      <c r="F275" t="s">
        <v>10</v>
      </c>
      <c r="G275" t="s">
        <v>522</v>
      </c>
      <c r="H275" t="s">
        <v>299</v>
      </c>
      <c r="I275" t="s">
        <v>98</v>
      </c>
      <c r="J275" s="67">
        <v>2</v>
      </c>
      <c r="K275">
        <v>625</v>
      </c>
    </row>
    <row r="276" spans="1:11" x14ac:dyDescent="0.3">
      <c r="A276" s="47" t="s">
        <v>501</v>
      </c>
      <c r="B276" s="47" t="s">
        <v>546</v>
      </c>
      <c r="C276" t="s">
        <v>501</v>
      </c>
      <c r="D276" t="s">
        <v>8</v>
      </c>
      <c r="E276" t="s">
        <v>502</v>
      </c>
      <c r="F276" t="s">
        <v>10</v>
      </c>
      <c r="G276" t="s">
        <v>522</v>
      </c>
      <c r="H276" t="s">
        <v>299</v>
      </c>
      <c r="I276" t="s">
        <v>98</v>
      </c>
      <c r="J276" s="67" t="s">
        <v>504</v>
      </c>
      <c r="K276">
        <v>297</v>
      </c>
    </row>
    <row r="277" spans="1:11" x14ac:dyDescent="0.3">
      <c r="A277" s="47" t="s">
        <v>501</v>
      </c>
      <c r="B277" s="47" t="s">
        <v>546</v>
      </c>
      <c r="C277" t="s">
        <v>501</v>
      </c>
      <c r="D277" t="s">
        <v>8</v>
      </c>
      <c r="E277" t="s">
        <v>502</v>
      </c>
      <c r="F277" t="s">
        <v>10</v>
      </c>
      <c r="G277" t="s">
        <v>522</v>
      </c>
      <c r="H277" t="s">
        <v>299</v>
      </c>
      <c r="I277" t="s">
        <v>98</v>
      </c>
      <c r="J277" s="67" t="s">
        <v>505</v>
      </c>
      <c r="K277">
        <v>136</v>
      </c>
    </row>
    <row r="278" spans="1:11" x14ac:dyDescent="0.3">
      <c r="A278" s="47" t="s">
        <v>501</v>
      </c>
      <c r="B278" s="47" t="s">
        <v>546</v>
      </c>
      <c r="C278" t="s">
        <v>501</v>
      </c>
      <c r="D278" t="s">
        <v>8</v>
      </c>
      <c r="E278" t="s">
        <v>502</v>
      </c>
      <c r="F278" t="s">
        <v>10</v>
      </c>
      <c r="G278" t="s">
        <v>522</v>
      </c>
      <c r="H278" t="s">
        <v>299</v>
      </c>
      <c r="I278" t="s">
        <v>98</v>
      </c>
      <c r="J278" s="67" t="s">
        <v>506</v>
      </c>
      <c r="K278">
        <v>33</v>
      </c>
    </row>
    <row r="279" spans="1:11" x14ac:dyDescent="0.3">
      <c r="A279" s="47" t="s">
        <v>501</v>
      </c>
      <c r="B279" s="47" t="s">
        <v>546</v>
      </c>
      <c r="C279" t="s">
        <v>501</v>
      </c>
      <c r="D279" t="s">
        <v>8</v>
      </c>
      <c r="E279" t="s">
        <v>502</v>
      </c>
      <c r="F279" t="s">
        <v>10</v>
      </c>
      <c r="G279" t="s">
        <v>522</v>
      </c>
      <c r="H279" t="s">
        <v>299</v>
      </c>
      <c r="I279" t="s">
        <v>98</v>
      </c>
      <c r="J279" s="67" t="s">
        <v>507</v>
      </c>
      <c r="K279">
        <v>55</v>
      </c>
    </row>
    <row r="280" spans="1:11" x14ac:dyDescent="0.3">
      <c r="A280" s="47" t="s">
        <v>501</v>
      </c>
      <c r="B280" s="47" t="s">
        <v>546</v>
      </c>
      <c r="C280" t="s">
        <v>501</v>
      </c>
      <c r="D280" t="s">
        <v>8</v>
      </c>
      <c r="E280" t="s">
        <v>502</v>
      </c>
      <c r="F280" t="s">
        <v>10</v>
      </c>
      <c r="G280" t="s">
        <v>522</v>
      </c>
      <c r="H280" t="s">
        <v>299</v>
      </c>
      <c r="I280" t="s">
        <v>98</v>
      </c>
      <c r="J280" s="67" t="s">
        <v>508</v>
      </c>
      <c r="K280">
        <v>103</v>
      </c>
    </row>
    <row r="281" spans="1:11" x14ac:dyDescent="0.3">
      <c r="A281" s="47" t="s">
        <v>501</v>
      </c>
      <c r="B281" s="47" t="s">
        <v>546</v>
      </c>
      <c r="C281" t="s">
        <v>501</v>
      </c>
      <c r="D281" t="s">
        <v>8</v>
      </c>
      <c r="E281" t="s">
        <v>502</v>
      </c>
      <c r="F281" t="s">
        <v>10</v>
      </c>
      <c r="G281" t="s">
        <v>522</v>
      </c>
      <c r="H281" t="s">
        <v>299</v>
      </c>
      <c r="I281" t="s">
        <v>98</v>
      </c>
      <c r="J281" s="67" t="s">
        <v>509</v>
      </c>
      <c r="K281">
        <v>1</v>
      </c>
    </row>
    <row r="282" spans="1:11" x14ac:dyDescent="0.3">
      <c r="A282" s="47" t="s">
        <v>501</v>
      </c>
      <c r="B282" s="47" t="s">
        <v>546</v>
      </c>
      <c r="C282" t="s">
        <v>501</v>
      </c>
      <c r="D282" t="s">
        <v>8</v>
      </c>
      <c r="E282" t="s">
        <v>502</v>
      </c>
      <c r="F282" t="s">
        <v>10</v>
      </c>
      <c r="G282" t="s">
        <v>522</v>
      </c>
      <c r="H282" t="s">
        <v>299</v>
      </c>
      <c r="I282" t="s">
        <v>98</v>
      </c>
      <c r="J282" s="67" t="s">
        <v>510</v>
      </c>
      <c r="K282">
        <v>103</v>
      </c>
    </row>
    <row r="283" spans="1:11" x14ac:dyDescent="0.3">
      <c r="A283" s="47" t="s">
        <v>501</v>
      </c>
      <c r="B283" s="47" t="s">
        <v>546</v>
      </c>
      <c r="C283" t="s">
        <v>501</v>
      </c>
      <c r="D283" t="s">
        <v>8</v>
      </c>
      <c r="E283" t="s">
        <v>502</v>
      </c>
      <c r="F283" t="s">
        <v>10</v>
      </c>
      <c r="G283" t="s">
        <v>522</v>
      </c>
      <c r="H283" t="s">
        <v>299</v>
      </c>
      <c r="I283" t="s">
        <v>98</v>
      </c>
      <c r="J283" s="67" t="s">
        <v>511</v>
      </c>
      <c r="K283">
        <v>79</v>
      </c>
    </row>
    <row r="284" spans="1:11" x14ac:dyDescent="0.3">
      <c r="A284" s="47" t="s">
        <v>501</v>
      </c>
      <c r="B284" s="47" t="s">
        <v>546</v>
      </c>
      <c r="C284" t="s">
        <v>501</v>
      </c>
      <c r="D284" t="s">
        <v>8</v>
      </c>
      <c r="E284" t="s">
        <v>502</v>
      </c>
      <c r="F284" t="s">
        <v>10</v>
      </c>
      <c r="G284" t="s">
        <v>522</v>
      </c>
      <c r="H284" t="s">
        <v>299</v>
      </c>
      <c r="I284" t="s">
        <v>98</v>
      </c>
      <c r="J284" s="67" t="s">
        <v>512</v>
      </c>
      <c r="K284">
        <v>46</v>
      </c>
    </row>
    <row r="285" spans="1:11" x14ac:dyDescent="0.3">
      <c r="A285" s="47" t="s">
        <v>501</v>
      </c>
      <c r="B285" s="47" t="s">
        <v>546</v>
      </c>
      <c r="C285" t="s">
        <v>501</v>
      </c>
      <c r="D285" t="s">
        <v>8</v>
      </c>
      <c r="E285" t="s">
        <v>502</v>
      </c>
      <c r="F285" t="s">
        <v>10</v>
      </c>
      <c r="G285" t="s">
        <v>522</v>
      </c>
      <c r="H285" t="s">
        <v>299</v>
      </c>
      <c r="I285" t="s">
        <v>98</v>
      </c>
      <c r="J285" s="67" t="s">
        <v>513</v>
      </c>
      <c r="K285">
        <v>127</v>
      </c>
    </row>
    <row r="286" spans="1:11" x14ac:dyDescent="0.3">
      <c r="A286" s="47" t="s">
        <v>501</v>
      </c>
      <c r="B286" s="47" t="s">
        <v>546</v>
      </c>
      <c r="C286" t="s">
        <v>501</v>
      </c>
      <c r="D286" t="s">
        <v>8</v>
      </c>
      <c r="E286" t="s">
        <v>502</v>
      </c>
      <c r="F286" t="s">
        <v>10</v>
      </c>
      <c r="G286" t="s">
        <v>522</v>
      </c>
      <c r="H286" t="s">
        <v>299</v>
      </c>
      <c r="I286" t="s">
        <v>98</v>
      </c>
      <c r="J286" s="67" t="s">
        <v>514</v>
      </c>
      <c r="K286">
        <v>24</v>
      </c>
    </row>
    <row r="287" spans="1:11" x14ac:dyDescent="0.3">
      <c r="A287" s="47" t="s">
        <v>501</v>
      </c>
      <c r="B287" s="47" t="s">
        <v>546</v>
      </c>
      <c r="C287" t="s">
        <v>501</v>
      </c>
      <c r="D287" t="s">
        <v>8</v>
      </c>
      <c r="E287" t="s">
        <v>502</v>
      </c>
      <c r="F287" t="s">
        <v>10</v>
      </c>
      <c r="G287" t="s">
        <v>522</v>
      </c>
      <c r="H287" t="s">
        <v>299</v>
      </c>
      <c r="I287" t="s">
        <v>98</v>
      </c>
      <c r="J287" s="67" t="s">
        <v>515</v>
      </c>
      <c r="K287">
        <v>24</v>
      </c>
    </row>
    <row r="288" spans="1:11" x14ac:dyDescent="0.3">
      <c r="A288" s="47" t="s">
        <v>501</v>
      </c>
      <c r="B288" s="47" t="s">
        <v>546</v>
      </c>
      <c r="C288" t="s">
        <v>501</v>
      </c>
      <c r="D288" t="s">
        <v>8</v>
      </c>
      <c r="E288" t="s">
        <v>502</v>
      </c>
      <c r="F288" t="s">
        <v>10</v>
      </c>
      <c r="G288" t="s">
        <v>522</v>
      </c>
      <c r="H288" t="s">
        <v>299</v>
      </c>
      <c r="I288" t="s">
        <v>98</v>
      </c>
      <c r="J288" s="67" t="s">
        <v>516</v>
      </c>
      <c r="K288">
        <v>46</v>
      </c>
    </row>
    <row r="289" spans="1:11" x14ac:dyDescent="0.3">
      <c r="A289" s="47" t="s">
        <v>501</v>
      </c>
      <c r="B289" s="47" t="s">
        <v>546</v>
      </c>
      <c r="C289" t="s">
        <v>501</v>
      </c>
      <c r="D289" t="s">
        <v>8</v>
      </c>
      <c r="E289" t="s">
        <v>502</v>
      </c>
      <c r="F289" t="s">
        <v>10</v>
      </c>
      <c r="G289" t="s">
        <v>522</v>
      </c>
      <c r="H289" t="s">
        <v>299</v>
      </c>
      <c r="I289" t="s">
        <v>98</v>
      </c>
      <c r="J289" s="67" t="s">
        <v>517</v>
      </c>
      <c r="K289">
        <v>176</v>
      </c>
    </row>
    <row r="290" spans="1:11" x14ac:dyDescent="0.3">
      <c r="A290" s="47" t="s">
        <v>501</v>
      </c>
      <c r="B290" s="47" t="s">
        <v>546</v>
      </c>
      <c r="C290" t="s">
        <v>501</v>
      </c>
      <c r="D290" t="s">
        <v>11</v>
      </c>
      <c r="E290" t="s">
        <v>523</v>
      </c>
      <c r="F290" t="s">
        <v>21</v>
      </c>
      <c r="G290" t="s">
        <v>525</v>
      </c>
      <c r="H290" t="s">
        <v>22</v>
      </c>
      <c r="I290" t="s">
        <v>75</v>
      </c>
      <c r="J290" s="67">
        <v>1</v>
      </c>
      <c r="K290">
        <v>5072</v>
      </c>
    </row>
    <row r="291" spans="1:11" x14ac:dyDescent="0.3">
      <c r="A291" s="47" t="s">
        <v>501</v>
      </c>
      <c r="B291" s="47" t="s">
        <v>546</v>
      </c>
      <c r="C291" t="s">
        <v>501</v>
      </c>
      <c r="D291" t="s">
        <v>11</v>
      </c>
      <c r="E291" t="s">
        <v>523</v>
      </c>
      <c r="F291" t="s">
        <v>21</v>
      </c>
      <c r="G291" t="s">
        <v>525</v>
      </c>
      <c r="H291" t="s">
        <v>22</v>
      </c>
      <c r="I291" t="s">
        <v>75</v>
      </c>
      <c r="J291" s="67">
        <v>2</v>
      </c>
      <c r="K291">
        <v>374</v>
      </c>
    </row>
    <row r="292" spans="1:11" x14ac:dyDescent="0.3">
      <c r="A292" s="47" t="s">
        <v>501</v>
      </c>
      <c r="B292" s="47" t="s">
        <v>546</v>
      </c>
      <c r="C292" t="s">
        <v>501</v>
      </c>
      <c r="D292" t="s">
        <v>11</v>
      </c>
      <c r="E292" t="s">
        <v>523</v>
      </c>
      <c r="F292" t="s">
        <v>21</v>
      </c>
      <c r="G292" t="s">
        <v>525</v>
      </c>
      <c r="H292" t="s">
        <v>22</v>
      </c>
      <c r="I292" t="s">
        <v>75</v>
      </c>
      <c r="J292" s="67" t="s">
        <v>504</v>
      </c>
      <c r="K292">
        <v>227</v>
      </c>
    </row>
    <row r="293" spans="1:11" x14ac:dyDescent="0.3">
      <c r="A293" s="47" t="s">
        <v>501</v>
      </c>
      <c r="B293" s="47" t="s">
        <v>546</v>
      </c>
      <c r="C293" t="s">
        <v>501</v>
      </c>
      <c r="D293" t="s">
        <v>11</v>
      </c>
      <c r="E293" t="s">
        <v>523</v>
      </c>
      <c r="F293" t="s">
        <v>21</v>
      </c>
      <c r="G293" t="s">
        <v>525</v>
      </c>
      <c r="H293" t="s">
        <v>22</v>
      </c>
      <c r="I293" t="s">
        <v>75</v>
      </c>
      <c r="J293" s="67" t="s">
        <v>505</v>
      </c>
      <c r="K293">
        <v>72</v>
      </c>
    </row>
    <row r="294" spans="1:11" x14ac:dyDescent="0.3">
      <c r="A294" s="47" t="s">
        <v>501</v>
      </c>
      <c r="B294" s="47" t="s">
        <v>546</v>
      </c>
      <c r="C294" t="s">
        <v>501</v>
      </c>
      <c r="D294" t="s">
        <v>11</v>
      </c>
      <c r="E294" t="s">
        <v>523</v>
      </c>
      <c r="F294" t="s">
        <v>21</v>
      </c>
      <c r="G294" t="s">
        <v>525</v>
      </c>
      <c r="H294" t="s">
        <v>22</v>
      </c>
      <c r="I294" t="s">
        <v>75</v>
      </c>
      <c r="J294" s="67" t="s">
        <v>506</v>
      </c>
      <c r="K294">
        <v>21</v>
      </c>
    </row>
    <row r="295" spans="1:11" x14ac:dyDescent="0.3">
      <c r="A295" s="47" t="s">
        <v>501</v>
      </c>
      <c r="B295" s="47" t="s">
        <v>546</v>
      </c>
      <c r="C295" t="s">
        <v>501</v>
      </c>
      <c r="D295" t="s">
        <v>11</v>
      </c>
      <c r="E295" t="s">
        <v>523</v>
      </c>
      <c r="F295" t="s">
        <v>21</v>
      </c>
      <c r="G295" t="s">
        <v>525</v>
      </c>
      <c r="H295" t="s">
        <v>22</v>
      </c>
      <c r="I295" t="s">
        <v>75</v>
      </c>
      <c r="J295" s="67" t="s">
        <v>507</v>
      </c>
      <c r="K295">
        <v>17</v>
      </c>
    </row>
    <row r="296" spans="1:11" x14ac:dyDescent="0.3">
      <c r="A296" s="47" t="s">
        <v>501</v>
      </c>
      <c r="B296" s="47" t="s">
        <v>546</v>
      </c>
      <c r="C296" t="s">
        <v>501</v>
      </c>
      <c r="D296" t="s">
        <v>11</v>
      </c>
      <c r="E296" t="s">
        <v>523</v>
      </c>
      <c r="F296" t="s">
        <v>21</v>
      </c>
      <c r="G296" t="s">
        <v>525</v>
      </c>
      <c r="H296" t="s">
        <v>22</v>
      </c>
      <c r="I296" t="s">
        <v>75</v>
      </c>
      <c r="J296" s="67" t="s">
        <v>508</v>
      </c>
      <c r="K296">
        <v>25</v>
      </c>
    </row>
    <row r="297" spans="1:11" x14ac:dyDescent="0.3">
      <c r="A297" s="47" t="s">
        <v>501</v>
      </c>
      <c r="B297" s="47" t="s">
        <v>546</v>
      </c>
      <c r="C297" t="s">
        <v>501</v>
      </c>
      <c r="D297" t="s">
        <v>11</v>
      </c>
      <c r="E297" t="s">
        <v>523</v>
      </c>
      <c r="F297" t="s">
        <v>21</v>
      </c>
      <c r="G297" t="s">
        <v>525</v>
      </c>
      <c r="H297" t="s">
        <v>22</v>
      </c>
      <c r="I297" t="s">
        <v>75</v>
      </c>
      <c r="J297" s="67" t="s">
        <v>509</v>
      </c>
      <c r="K297">
        <v>12</v>
      </c>
    </row>
    <row r="298" spans="1:11" x14ac:dyDescent="0.3">
      <c r="A298" s="47" t="s">
        <v>501</v>
      </c>
      <c r="B298" s="47" t="s">
        <v>546</v>
      </c>
      <c r="C298" t="s">
        <v>501</v>
      </c>
      <c r="D298" t="s">
        <v>11</v>
      </c>
      <c r="E298" t="s">
        <v>523</v>
      </c>
      <c r="F298" t="s">
        <v>21</v>
      </c>
      <c r="G298" t="s">
        <v>525</v>
      </c>
      <c r="H298" t="s">
        <v>22</v>
      </c>
      <c r="I298" t="s">
        <v>75</v>
      </c>
      <c r="J298" s="67" t="s">
        <v>510</v>
      </c>
      <c r="K298">
        <v>42</v>
      </c>
    </row>
    <row r="299" spans="1:11" x14ac:dyDescent="0.3">
      <c r="A299" s="47" t="s">
        <v>501</v>
      </c>
      <c r="B299" s="47" t="s">
        <v>546</v>
      </c>
      <c r="C299" t="s">
        <v>501</v>
      </c>
      <c r="D299" t="s">
        <v>11</v>
      </c>
      <c r="E299" t="s">
        <v>523</v>
      </c>
      <c r="F299" t="s">
        <v>21</v>
      </c>
      <c r="G299" t="s">
        <v>525</v>
      </c>
      <c r="H299" t="s">
        <v>22</v>
      </c>
      <c r="I299" t="s">
        <v>75</v>
      </c>
      <c r="J299" s="67" t="s">
        <v>511</v>
      </c>
      <c r="K299">
        <v>28</v>
      </c>
    </row>
    <row r="300" spans="1:11" x14ac:dyDescent="0.3">
      <c r="A300" s="47" t="s">
        <v>501</v>
      </c>
      <c r="B300" s="47" t="s">
        <v>546</v>
      </c>
      <c r="C300" t="s">
        <v>501</v>
      </c>
      <c r="D300" t="s">
        <v>11</v>
      </c>
      <c r="E300" t="s">
        <v>523</v>
      </c>
      <c r="F300" t="s">
        <v>21</v>
      </c>
      <c r="G300" t="s">
        <v>525</v>
      </c>
      <c r="H300" t="s">
        <v>22</v>
      </c>
      <c r="I300" t="s">
        <v>75</v>
      </c>
      <c r="J300" s="67" t="s">
        <v>512</v>
      </c>
      <c r="K300">
        <v>5</v>
      </c>
    </row>
    <row r="301" spans="1:11" x14ac:dyDescent="0.3">
      <c r="A301" s="47" t="s">
        <v>501</v>
      </c>
      <c r="B301" s="47" t="s">
        <v>546</v>
      </c>
      <c r="C301" t="s">
        <v>501</v>
      </c>
      <c r="D301" t="s">
        <v>11</v>
      </c>
      <c r="E301" t="s">
        <v>523</v>
      </c>
      <c r="F301" t="s">
        <v>21</v>
      </c>
      <c r="G301" t="s">
        <v>525</v>
      </c>
      <c r="H301" t="s">
        <v>22</v>
      </c>
      <c r="I301" t="s">
        <v>75</v>
      </c>
      <c r="J301" s="67" t="s">
        <v>513</v>
      </c>
      <c r="K301">
        <v>89</v>
      </c>
    </row>
    <row r="302" spans="1:11" x14ac:dyDescent="0.3">
      <c r="A302" s="47" t="s">
        <v>501</v>
      </c>
      <c r="B302" s="47" t="s">
        <v>546</v>
      </c>
      <c r="C302" t="s">
        <v>501</v>
      </c>
      <c r="D302" t="s">
        <v>11</v>
      </c>
      <c r="E302" t="s">
        <v>523</v>
      </c>
      <c r="F302" t="s">
        <v>21</v>
      </c>
      <c r="G302" t="s">
        <v>525</v>
      </c>
      <c r="H302" t="s">
        <v>22</v>
      </c>
      <c r="I302" t="s">
        <v>75</v>
      </c>
      <c r="J302" s="67" t="s">
        <v>514</v>
      </c>
      <c r="K302">
        <v>9</v>
      </c>
    </row>
    <row r="303" spans="1:11" x14ac:dyDescent="0.3">
      <c r="A303" s="47" t="s">
        <v>501</v>
      </c>
      <c r="B303" s="47" t="s">
        <v>546</v>
      </c>
      <c r="C303" t="s">
        <v>501</v>
      </c>
      <c r="D303" t="s">
        <v>11</v>
      </c>
      <c r="E303" t="s">
        <v>523</v>
      </c>
      <c r="F303" t="s">
        <v>21</v>
      </c>
      <c r="G303" t="s">
        <v>525</v>
      </c>
      <c r="H303" t="s">
        <v>22</v>
      </c>
      <c r="I303" t="s">
        <v>75</v>
      </c>
      <c r="J303" s="67" t="s">
        <v>515</v>
      </c>
      <c r="K303">
        <v>81</v>
      </c>
    </row>
    <row r="304" spans="1:11" x14ac:dyDescent="0.3">
      <c r="A304" s="47" t="s">
        <v>501</v>
      </c>
      <c r="B304" s="47" t="s">
        <v>546</v>
      </c>
      <c r="C304" t="s">
        <v>501</v>
      </c>
      <c r="D304" t="s">
        <v>11</v>
      </c>
      <c r="E304" t="s">
        <v>523</v>
      </c>
      <c r="F304" t="s">
        <v>21</v>
      </c>
      <c r="G304" t="s">
        <v>525</v>
      </c>
      <c r="H304" t="s">
        <v>22</v>
      </c>
      <c r="I304" t="s">
        <v>75</v>
      </c>
      <c r="J304" s="67" t="s">
        <v>516</v>
      </c>
      <c r="K304">
        <v>120</v>
      </c>
    </row>
    <row r="305" spans="1:11" x14ac:dyDescent="0.3">
      <c r="A305" s="47" t="s">
        <v>501</v>
      </c>
      <c r="B305" s="47" t="s">
        <v>546</v>
      </c>
      <c r="C305" t="s">
        <v>501</v>
      </c>
      <c r="D305" t="s">
        <v>11</v>
      </c>
      <c r="E305" t="s">
        <v>523</v>
      </c>
      <c r="F305" t="s">
        <v>21</v>
      </c>
      <c r="G305" t="s">
        <v>525</v>
      </c>
      <c r="H305" t="s">
        <v>22</v>
      </c>
      <c r="I305" t="s">
        <v>75</v>
      </c>
      <c r="J305" s="67" t="s">
        <v>517</v>
      </c>
      <c r="K305">
        <v>0</v>
      </c>
    </row>
    <row r="306" spans="1:11" x14ac:dyDescent="0.3">
      <c r="A306" s="47" t="s">
        <v>501</v>
      </c>
      <c r="B306" s="47" t="s">
        <v>546</v>
      </c>
      <c r="C306" t="s">
        <v>501</v>
      </c>
      <c r="D306" t="s">
        <v>11</v>
      </c>
      <c r="E306" t="s">
        <v>523</v>
      </c>
      <c r="F306" t="s">
        <v>21</v>
      </c>
      <c r="G306" t="s">
        <v>525</v>
      </c>
      <c r="H306" t="s">
        <v>25</v>
      </c>
      <c r="I306" t="s">
        <v>170</v>
      </c>
      <c r="J306" s="67">
        <v>1</v>
      </c>
      <c r="K306">
        <v>7089</v>
      </c>
    </row>
    <row r="307" spans="1:11" x14ac:dyDescent="0.3">
      <c r="A307" s="47" t="s">
        <v>501</v>
      </c>
      <c r="B307" s="47" t="s">
        <v>546</v>
      </c>
      <c r="C307" t="s">
        <v>501</v>
      </c>
      <c r="D307" t="s">
        <v>11</v>
      </c>
      <c r="E307" t="s">
        <v>523</v>
      </c>
      <c r="F307" t="s">
        <v>21</v>
      </c>
      <c r="G307" t="s">
        <v>525</v>
      </c>
      <c r="H307" t="s">
        <v>25</v>
      </c>
      <c r="I307" t="s">
        <v>170</v>
      </c>
      <c r="J307" s="67">
        <v>2</v>
      </c>
      <c r="K307">
        <v>380</v>
      </c>
    </row>
    <row r="308" spans="1:11" x14ac:dyDescent="0.3">
      <c r="A308" s="47" t="s">
        <v>501</v>
      </c>
      <c r="B308" s="47" t="s">
        <v>546</v>
      </c>
      <c r="C308" t="s">
        <v>501</v>
      </c>
      <c r="D308" t="s">
        <v>11</v>
      </c>
      <c r="E308" t="s">
        <v>523</v>
      </c>
      <c r="F308" t="s">
        <v>21</v>
      </c>
      <c r="G308" t="s">
        <v>525</v>
      </c>
      <c r="H308" t="s">
        <v>25</v>
      </c>
      <c r="I308" t="s">
        <v>170</v>
      </c>
      <c r="J308" s="67" t="s">
        <v>504</v>
      </c>
      <c r="K308">
        <v>208</v>
      </c>
    </row>
    <row r="309" spans="1:11" x14ac:dyDescent="0.3">
      <c r="A309" s="47" t="s">
        <v>501</v>
      </c>
      <c r="B309" s="47" t="s">
        <v>546</v>
      </c>
      <c r="C309" t="s">
        <v>501</v>
      </c>
      <c r="D309" t="s">
        <v>11</v>
      </c>
      <c r="E309" t="s">
        <v>523</v>
      </c>
      <c r="F309" t="s">
        <v>21</v>
      </c>
      <c r="G309" t="s">
        <v>525</v>
      </c>
      <c r="H309" t="s">
        <v>25</v>
      </c>
      <c r="I309" t="s">
        <v>170</v>
      </c>
      <c r="J309" s="67" t="s">
        <v>505</v>
      </c>
      <c r="K309">
        <v>62</v>
      </c>
    </row>
    <row r="310" spans="1:11" x14ac:dyDescent="0.3">
      <c r="A310" s="47" t="s">
        <v>501</v>
      </c>
      <c r="B310" s="47" t="s">
        <v>546</v>
      </c>
      <c r="C310" t="s">
        <v>501</v>
      </c>
      <c r="D310" t="s">
        <v>11</v>
      </c>
      <c r="E310" t="s">
        <v>523</v>
      </c>
      <c r="F310" t="s">
        <v>21</v>
      </c>
      <c r="G310" t="s">
        <v>525</v>
      </c>
      <c r="H310" t="s">
        <v>25</v>
      </c>
      <c r="I310" t="s">
        <v>170</v>
      </c>
      <c r="J310" s="67" t="s">
        <v>506</v>
      </c>
      <c r="K310">
        <v>23</v>
      </c>
    </row>
    <row r="311" spans="1:11" x14ac:dyDescent="0.3">
      <c r="A311" s="47" t="s">
        <v>501</v>
      </c>
      <c r="B311" s="47" t="s">
        <v>546</v>
      </c>
      <c r="C311" t="s">
        <v>501</v>
      </c>
      <c r="D311" t="s">
        <v>11</v>
      </c>
      <c r="E311" t="s">
        <v>523</v>
      </c>
      <c r="F311" t="s">
        <v>21</v>
      </c>
      <c r="G311" t="s">
        <v>525</v>
      </c>
      <c r="H311" t="s">
        <v>25</v>
      </c>
      <c r="I311" t="s">
        <v>170</v>
      </c>
      <c r="J311" s="67" t="s">
        <v>507</v>
      </c>
      <c r="K311">
        <v>26</v>
      </c>
    </row>
    <row r="312" spans="1:11" x14ac:dyDescent="0.3">
      <c r="A312" s="47" t="s">
        <v>501</v>
      </c>
      <c r="B312" s="47" t="s">
        <v>546</v>
      </c>
      <c r="C312" t="s">
        <v>501</v>
      </c>
      <c r="D312" t="s">
        <v>11</v>
      </c>
      <c r="E312" t="s">
        <v>523</v>
      </c>
      <c r="F312" t="s">
        <v>21</v>
      </c>
      <c r="G312" t="s">
        <v>525</v>
      </c>
      <c r="H312" t="s">
        <v>25</v>
      </c>
      <c r="I312" t="s">
        <v>170</v>
      </c>
      <c r="J312" s="67" t="s">
        <v>508</v>
      </c>
      <c r="K312">
        <v>44</v>
      </c>
    </row>
    <row r="313" spans="1:11" x14ac:dyDescent="0.3">
      <c r="A313" s="47" t="s">
        <v>501</v>
      </c>
      <c r="B313" s="47" t="s">
        <v>546</v>
      </c>
      <c r="C313" t="s">
        <v>501</v>
      </c>
      <c r="D313" t="s">
        <v>11</v>
      </c>
      <c r="E313" t="s">
        <v>523</v>
      </c>
      <c r="F313" t="s">
        <v>21</v>
      </c>
      <c r="G313" t="s">
        <v>525</v>
      </c>
      <c r="H313" t="s">
        <v>25</v>
      </c>
      <c r="I313" t="s">
        <v>170</v>
      </c>
      <c r="J313" s="67" t="s">
        <v>509</v>
      </c>
      <c r="K313">
        <v>17</v>
      </c>
    </row>
    <row r="314" spans="1:11" x14ac:dyDescent="0.3">
      <c r="A314" s="47" t="s">
        <v>501</v>
      </c>
      <c r="B314" s="47" t="s">
        <v>546</v>
      </c>
      <c r="C314" t="s">
        <v>501</v>
      </c>
      <c r="D314" t="s">
        <v>11</v>
      </c>
      <c r="E314" t="s">
        <v>523</v>
      </c>
      <c r="F314" t="s">
        <v>21</v>
      </c>
      <c r="G314" t="s">
        <v>525</v>
      </c>
      <c r="H314" t="s">
        <v>25</v>
      </c>
      <c r="I314" t="s">
        <v>170</v>
      </c>
      <c r="J314" s="67" t="s">
        <v>510</v>
      </c>
      <c r="K314">
        <v>60</v>
      </c>
    </row>
    <row r="315" spans="1:11" x14ac:dyDescent="0.3">
      <c r="A315" s="47" t="s">
        <v>501</v>
      </c>
      <c r="B315" s="47" t="s">
        <v>546</v>
      </c>
      <c r="C315" t="s">
        <v>501</v>
      </c>
      <c r="D315" t="s">
        <v>11</v>
      </c>
      <c r="E315" t="s">
        <v>523</v>
      </c>
      <c r="F315" t="s">
        <v>21</v>
      </c>
      <c r="G315" t="s">
        <v>525</v>
      </c>
      <c r="H315" t="s">
        <v>25</v>
      </c>
      <c r="I315" t="s">
        <v>170</v>
      </c>
      <c r="J315" s="67" t="s">
        <v>511</v>
      </c>
      <c r="K315">
        <v>25</v>
      </c>
    </row>
    <row r="316" spans="1:11" x14ac:dyDescent="0.3">
      <c r="A316" s="47" t="s">
        <v>501</v>
      </c>
      <c r="B316" s="47" t="s">
        <v>546</v>
      </c>
      <c r="C316" t="s">
        <v>501</v>
      </c>
      <c r="D316" t="s">
        <v>11</v>
      </c>
      <c r="E316" t="s">
        <v>523</v>
      </c>
      <c r="F316" t="s">
        <v>21</v>
      </c>
      <c r="G316" t="s">
        <v>525</v>
      </c>
      <c r="H316" t="s">
        <v>25</v>
      </c>
      <c r="I316" t="s">
        <v>170</v>
      </c>
      <c r="J316" s="67" t="s">
        <v>512</v>
      </c>
      <c r="K316">
        <v>1</v>
      </c>
    </row>
    <row r="317" spans="1:11" x14ac:dyDescent="0.3">
      <c r="A317" s="47" t="s">
        <v>501</v>
      </c>
      <c r="B317" s="47" t="s">
        <v>546</v>
      </c>
      <c r="C317" t="s">
        <v>501</v>
      </c>
      <c r="D317" t="s">
        <v>11</v>
      </c>
      <c r="E317" t="s">
        <v>523</v>
      </c>
      <c r="F317" t="s">
        <v>21</v>
      </c>
      <c r="G317" t="s">
        <v>525</v>
      </c>
      <c r="H317" t="s">
        <v>25</v>
      </c>
      <c r="I317" t="s">
        <v>170</v>
      </c>
      <c r="J317" s="67" t="s">
        <v>513</v>
      </c>
      <c r="K317">
        <v>111</v>
      </c>
    </row>
    <row r="318" spans="1:11" x14ac:dyDescent="0.3">
      <c r="A318" s="47" t="s">
        <v>501</v>
      </c>
      <c r="B318" s="47" t="s">
        <v>546</v>
      </c>
      <c r="C318" t="s">
        <v>501</v>
      </c>
      <c r="D318" t="s">
        <v>11</v>
      </c>
      <c r="E318" t="s">
        <v>523</v>
      </c>
      <c r="F318" t="s">
        <v>21</v>
      </c>
      <c r="G318" t="s">
        <v>525</v>
      </c>
      <c r="H318" t="s">
        <v>25</v>
      </c>
      <c r="I318" t="s">
        <v>170</v>
      </c>
      <c r="J318" s="67" t="s">
        <v>514</v>
      </c>
      <c r="K318">
        <v>8</v>
      </c>
    </row>
    <row r="319" spans="1:11" x14ac:dyDescent="0.3">
      <c r="A319" s="47" t="s">
        <v>501</v>
      </c>
      <c r="B319" s="47" t="s">
        <v>546</v>
      </c>
      <c r="C319" t="s">
        <v>501</v>
      </c>
      <c r="D319" t="s">
        <v>11</v>
      </c>
      <c r="E319" t="s">
        <v>523</v>
      </c>
      <c r="F319" t="s">
        <v>21</v>
      </c>
      <c r="G319" t="s">
        <v>525</v>
      </c>
      <c r="H319" t="s">
        <v>25</v>
      </c>
      <c r="I319" t="s">
        <v>170</v>
      </c>
      <c r="J319" s="67" t="s">
        <v>515</v>
      </c>
      <c r="K319">
        <v>107</v>
      </c>
    </row>
    <row r="320" spans="1:11" x14ac:dyDescent="0.3">
      <c r="A320" s="47" t="s">
        <v>501</v>
      </c>
      <c r="B320" s="47" t="s">
        <v>546</v>
      </c>
      <c r="C320" t="s">
        <v>501</v>
      </c>
      <c r="D320" t="s">
        <v>11</v>
      </c>
      <c r="E320" t="s">
        <v>523</v>
      </c>
      <c r="F320" t="s">
        <v>21</v>
      </c>
      <c r="G320" t="s">
        <v>525</v>
      </c>
      <c r="H320" t="s">
        <v>25</v>
      </c>
      <c r="I320" t="s">
        <v>170</v>
      </c>
      <c r="J320" s="67" t="s">
        <v>516</v>
      </c>
      <c r="K320">
        <v>68</v>
      </c>
    </row>
    <row r="321" spans="1:11" x14ac:dyDescent="0.3">
      <c r="A321" s="47" t="s">
        <v>501</v>
      </c>
      <c r="B321" s="47" t="s">
        <v>546</v>
      </c>
      <c r="C321" t="s">
        <v>501</v>
      </c>
      <c r="D321" t="s">
        <v>11</v>
      </c>
      <c r="E321" t="s">
        <v>523</v>
      </c>
      <c r="F321" t="s">
        <v>21</v>
      </c>
      <c r="G321" t="s">
        <v>525</v>
      </c>
      <c r="H321" t="s">
        <v>25</v>
      </c>
      <c r="I321" t="s">
        <v>170</v>
      </c>
      <c r="J321" s="67" t="s">
        <v>517</v>
      </c>
      <c r="K321">
        <v>0</v>
      </c>
    </row>
    <row r="322" spans="1:11" x14ac:dyDescent="0.3">
      <c r="A322" s="47" t="s">
        <v>501</v>
      </c>
      <c r="B322" s="47" t="s">
        <v>546</v>
      </c>
      <c r="C322" t="s">
        <v>501</v>
      </c>
      <c r="D322" t="s">
        <v>5</v>
      </c>
      <c r="E322" t="s">
        <v>524</v>
      </c>
      <c r="F322" t="s">
        <v>6</v>
      </c>
      <c r="G322" t="s">
        <v>526</v>
      </c>
      <c r="H322" t="s">
        <v>7</v>
      </c>
      <c r="I322" t="s">
        <v>78</v>
      </c>
      <c r="J322" s="67">
        <v>1</v>
      </c>
      <c r="K322">
        <v>900</v>
      </c>
    </row>
    <row r="323" spans="1:11" x14ac:dyDescent="0.3">
      <c r="A323" s="47" t="s">
        <v>501</v>
      </c>
      <c r="B323" s="47" t="s">
        <v>546</v>
      </c>
      <c r="C323" t="s">
        <v>501</v>
      </c>
      <c r="D323" t="s">
        <v>5</v>
      </c>
      <c r="E323" t="s">
        <v>524</v>
      </c>
      <c r="F323" t="s">
        <v>6</v>
      </c>
      <c r="G323" t="s">
        <v>526</v>
      </c>
      <c r="H323" t="s">
        <v>7</v>
      </c>
      <c r="I323" t="s">
        <v>78</v>
      </c>
      <c r="J323" s="67">
        <v>2</v>
      </c>
      <c r="K323">
        <v>155</v>
      </c>
    </row>
    <row r="324" spans="1:11" x14ac:dyDescent="0.3">
      <c r="A324" s="47" t="s">
        <v>501</v>
      </c>
      <c r="B324" s="47" t="s">
        <v>546</v>
      </c>
      <c r="C324" t="s">
        <v>501</v>
      </c>
      <c r="D324" t="s">
        <v>5</v>
      </c>
      <c r="E324" t="s">
        <v>524</v>
      </c>
      <c r="F324" t="s">
        <v>6</v>
      </c>
      <c r="G324" t="s">
        <v>526</v>
      </c>
      <c r="H324" t="s">
        <v>7</v>
      </c>
      <c r="I324" t="s">
        <v>78</v>
      </c>
      <c r="J324" s="67" t="s">
        <v>504</v>
      </c>
      <c r="K324">
        <v>114</v>
      </c>
    </row>
    <row r="325" spans="1:11" x14ac:dyDescent="0.3">
      <c r="A325" s="47" t="s">
        <v>501</v>
      </c>
      <c r="B325" s="47" t="s">
        <v>546</v>
      </c>
      <c r="C325" t="s">
        <v>501</v>
      </c>
      <c r="D325" t="s">
        <v>5</v>
      </c>
      <c r="E325" t="s">
        <v>524</v>
      </c>
      <c r="F325" t="s">
        <v>6</v>
      </c>
      <c r="G325" t="s">
        <v>526</v>
      </c>
      <c r="H325" t="s">
        <v>7</v>
      </c>
      <c r="I325" t="s">
        <v>78</v>
      </c>
      <c r="J325" s="67" t="s">
        <v>505</v>
      </c>
      <c r="K325">
        <v>22</v>
      </c>
    </row>
    <row r="326" spans="1:11" x14ac:dyDescent="0.3">
      <c r="A326" s="47" t="s">
        <v>501</v>
      </c>
      <c r="B326" s="47" t="s">
        <v>546</v>
      </c>
      <c r="C326" t="s">
        <v>501</v>
      </c>
      <c r="D326" t="s">
        <v>5</v>
      </c>
      <c r="E326" t="s">
        <v>524</v>
      </c>
      <c r="F326" t="s">
        <v>6</v>
      </c>
      <c r="G326" t="s">
        <v>526</v>
      </c>
      <c r="H326" t="s">
        <v>7</v>
      </c>
      <c r="I326" t="s">
        <v>78</v>
      </c>
      <c r="J326" s="67" t="s">
        <v>506</v>
      </c>
      <c r="K326">
        <v>3</v>
      </c>
    </row>
    <row r="327" spans="1:11" x14ac:dyDescent="0.3">
      <c r="A327" s="47" t="s">
        <v>501</v>
      </c>
      <c r="B327" s="47" t="s">
        <v>546</v>
      </c>
      <c r="C327" t="s">
        <v>501</v>
      </c>
      <c r="D327" t="s">
        <v>5</v>
      </c>
      <c r="E327" t="s">
        <v>524</v>
      </c>
      <c r="F327" t="s">
        <v>6</v>
      </c>
      <c r="G327" t="s">
        <v>526</v>
      </c>
      <c r="H327" t="s">
        <v>7</v>
      </c>
      <c r="I327" t="s">
        <v>78</v>
      </c>
      <c r="J327" s="67" t="s">
        <v>507</v>
      </c>
      <c r="K327">
        <v>4</v>
      </c>
    </row>
    <row r="328" spans="1:11" x14ac:dyDescent="0.3">
      <c r="A328" s="47" t="s">
        <v>501</v>
      </c>
      <c r="B328" s="47" t="s">
        <v>546</v>
      </c>
      <c r="C328" t="s">
        <v>501</v>
      </c>
      <c r="D328" t="s">
        <v>5</v>
      </c>
      <c r="E328" t="s">
        <v>524</v>
      </c>
      <c r="F328" t="s">
        <v>6</v>
      </c>
      <c r="G328" t="s">
        <v>526</v>
      </c>
      <c r="H328" t="s">
        <v>7</v>
      </c>
      <c r="I328" t="s">
        <v>78</v>
      </c>
      <c r="J328" s="67" t="s">
        <v>508</v>
      </c>
      <c r="K328">
        <v>7</v>
      </c>
    </row>
    <row r="329" spans="1:11" x14ac:dyDescent="0.3">
      <c r="A329" s="47" t="s">
        <v>501</v>
      </c>
      <c r="B329" s="47" t="s">
        <v>546</v>
      </c>
      <c r="C329" t="s">
        <v>501</v>
      </c>
      <c r="D329" t="s">
        <v>5</v>
      </c>
      <c r="E329" t="s">
        <v>524</v>
      </c>
      <c r="F329" t="s">
        <v>6</v>
      </c>
      <c r="G329" t="s">
        <v>526</v>
      </c>
      <c r="H329" t="s">
        <v>7</v>
      </c>
      <c r="I329" t="s">
        <v>78</v>
      </c>
      <c r="J329" s="67" t="s">
        <v>509</v>
      </c>
      <c r="K329">
        <v>5</v>
      </c>
    </row>
    <row r="330" spans="1:11" x14ac:dyDescent="0.3">
      <c r="A330" s="47" t="s">
        <v>501</v>
      </c>
      <c r="B330" s="47" t="s">
        <v>546</v>
      </c>
      <c r="C330" t="s">
        <v>501</v>
      </c>
      <c r="D330" t="s">
        <v>5</v>
      </c>
      <c r="E330" t="s">
        <v>524</v>
      </c>
      <c r="F330" t="s">
        <v>6</v>
      </c>
      <c r="G330" t="s">
        <v>526</v>
      </c>
      <c r="H330" t="s">
        <v>7</v>
      </c>
      <c r="I330" t="s">
        <v>78</v>
      </c>
      <c r="J330" s="67" t="s">
        <v>510</v>
      </c>
      <c r="K330">
        <v>39</v>
      </c>
    </row>
    <row r="331" spans="1:11" x14ac:dyDescent="0.3">
      <c r="A331" s="47" t="s">
        <v>501</v>
      </c>
      <c r="B331" s="47" t="s">
        <v>546</v>
      </c>
      <c r="C331" t="s">
        <v>501</v>
      </c>
      <c r="D331" t="s">
        <v>5</v>
      </c>
      <c r="E331" t="s">
        <v>524</v>
      </c>
      <c r="F331" t="s">
        <v>6</v>
      </c>
      <c r="G331" t="s">
        <v>526</v>
      </c>
      <c r="H331" t="s">
        <v>7</v>
      </c>
      <c r="I331" t="s">
        <v>78</v>
      </c>
      <c r="J331" s="67" t="s">
        <v>511</v>
      </c>
      <c r="K331">
        <v>20</v>
      </c>
    </row>
    <row r="332" spans="1:11" x14ac:dyDescent="0.3">
      <c r="A332" s="47" t="s">
        <v>501</v>
      </c>
      <c r="B332" s="47" t="s">
        <v>546</v>
      </c>
      <c r="C332" t="s">
        <v>501</v>
      </c>
      <c r="D332" t="s">
        <v>5</v>
      </c>
      <c r="E332" t="s">
        <v>524</v>
      </c>
      <c r="F332" t="s">
        <v>6</v>
      </c>
      <c r="G332" t="s">
        <v>526</v>
      </c>
      <c r="H332" t="s">
        <v>7</v>
      </c>
      <c r="I332" t="s">
        <v>78</v>
      </c>
      <c r="J332" s="67" t="s">
        <v>512</v>
      </c>
      <c r="K332">
        <v>35</v>
      </c>
    </row>
    <row r="333" spans="1:11" x14ac:dyDescent="0.3">
      <c r="A333" s="47" t="s">
        <v>501</v>
      </c>
      <c r="B333" s="47" t="s">
        <v>546</v>
      </c>
      <c r="C333" t="s">
        <v>501</v>
      </c>
      <c r="D333" t="s">
        <v>5</v>
      </c>
      <c r="E333" t="s">
        <v>524</v>
      </c>
      <c r="F333" t="s">
        <v>6</v>
      </c>
      <c r="G333" t="s">
        <v>526</v>
      </c>
      <c r="H333" t="s">
        <v>7</v>
      </c>
      <c r="I333" t="s">
        <v>78</v>
      </c>
      <c r="J333" s="67" t="s">
        <v>513</v>
      </c>
      <c r="K333">
        <v>34</v>
      </c>
    </row>
    <row r="334" spans="1:11" x14ac:dyDescent="0.3">
      <c r="A334" s="47" t="s">
        <v>501</v>
      </c>
      <c r="B334" s="47" t="s">
        <v>546</v>
      </c>
      <c r="C334" t="s">
        <v>501</v>
      </c>
      <c r="D334" t="s">
        <v>5</v>
      </c>
      <c r="E334" t="s">
        <v>524</v>
      </c>
      <c r="F334" t="s">
        <v>6</v>
      </c>
      <c r="G334" t="s">
        <v>526</v>
      </c>
      <c r="H334" t="s">
        <v>7</v>
      </c>
      <c r="I334" t="s">
        <v>78</v>
      </c>
      <c r="J334" s="67" t="s">
        <v>514</v>
      </c>
      <c r="K334">
        <v>0</v>
      </c>
    </row>
    <row r="335" spans="1:11" x14ac:dyDescent="0.3">
      <c r="A335" s="47" t="s">
        <v>501</v>
      </c>
      <c r="B335" s="47" t="s">
        <v>546</v>
      </c>
      <c r="C335" t="s">
        <v>501</v>
      </c>
      <c r="D335" t="s">
        <v>5</v>
      </c>
      <c r="E335" t="s">
        <v>524</v>
      </c>
      <c r="F335" t="s">
        <v>6</v>
      </c>
      <c r="G335" t="s">
        <v>526</v>
      </c>
      <c r="H335" t="s">
        <v>7</v>
      </c>
      <c r="I335" t="s">
        <v>78</v>
      </c>
      <c r="J335" s="67" t="s">
        <v>515</v>
      </c>
      <c r="K335">
        <v>16</v>
      </c>
    </row>
    <row r="336" spans="1:11" x14ac:dyDescent="0.3">
      <c r="A336" s="47" t="s">
        <v>501</v>
      </c>
      <c r="B336" s="47" t="s">
        <v>546</v>
      </c>
      <c r="C336" t="s">
        <v>501</v>
      </c>
      <c r="D336" t="s">
        <v>5</v>
      </c>
      <c r="E336" t="s">
        <v>524</v>
      </c>
      <c r="F336" t="s">
        <v>6</v>
      </c>
      <c r="G336" t="s">
        <v>526</v>
      </c>
      <c r="H336" t="s">
        <v>7</v>
      </c>
      <c r="I336" t="s">
        <v>78</v>
      </c>
      <c r="J336" s="67" t="s">
        <v>516</v>
      </c>
      <c r="K336">
        <v>5</v>
      </c>
    </row>
    <row r="337" spans="1:11" x14ac:dyDescent="0.3">
      <c r="A337" s="47" t="s">
        <v>501</v>
      </c>
      <c r="B337" s="47" t="s">
        <v>546</v>
      </c>
      <c r="C337" t="s">
        <v>501</v>
      </c>
      <c r="D337" t="s">
        <v>5</v>
      </c>
      <c r="E337" t="s">
        <v>524</v>
      </c>
      <c r="F337" t="s">
        <v>6</v>
      </c>
      <c r="G337" t="s">
        <v>526</v>
      </c>
      <c r="H337" t="s">
        <v>7</v>
      </c>
      <c r="I337" t="s">
        <v>78</v>
      </c>
      <c r="J337" s="67" t="s">
        <v>517</v>
      </c>
      <c r="K337">
        <v>0</v>
      </c>
    </row>
    <row r="338" spans="1:11" x14ac:dyDescent="0.3">
      <c r="A338" s="47" t="s">
        <v>501</v>
      </c>
      <c r="B338" s="47" t="s">
        <v>546</v>
      </c>
      <c r="C338" t="s">
        <v>501</v>
      </c>
      <c r="D338" t="s">
        <v>18</v>
      </c>
      <c r="E338" t="s">
        <v>520</v>
      </c>
      <c r="F338" t="s">
        <v>35</v>
      </c>
      <c r="G338" t="s">
        <v>527</v>
      </c>
      <c r="H338" t="s">
        <v>36</v>
      </c>
      <c r="I338" t="s">
        <v>64</v>
      </c>
      <c r="J338" s="67">
        <v>1</v>
      </c>
      <c r="K338">
        <v>21623</v>
      </c>
    </row>
    <row r="339" spans="1:11" x14ac:dyDescent="0.3">
      <c r="A339" s="47" t="s">
        <v>501</v>
      </c>
      <c r="B339" s="47" t="s">
        <v>546</v>
      </c>
      <c r="C339" t="s">
        <v>501</v>
      </c>
      <c r="D339" t="s">
        <v>18</v>
      </c>
      <c r="E339" t="s">
        <v>520</v>
      </c>
      <c r="F339" t="s">
        <v>35</v>
      </c>
      <c r="G339" t="s">
        <v>527</v>
      </c>
      <c r="H339" t="s">
        <v>36</v>
      </c>
      <c r="I339" t="s">
        <v>64</v>
      </c>
      <c r="J339" s="67">
        <v>2</v>
      </c>
      <c r="K339">
        <v>2281</v>
      </c>
    </row>
    <row r="340" spans="1:11" x14ac:dyDescent="0.3">
      <c r="A340" s="47" t="s">
        <v>501</v>
      </c>
      <c r="B340" s="47" t="s">
        <v>546</v>
      </c>
      <c r="C340" t="s">
        <v>501</v>
      </c>
      <c r="D340" t="s">
        <v>18</v>
      </c>
      <c r="E340" t="s">
        <v>520</v>
      </c>
      <c r="F340" t="s">
        <v>35</v>
      </c>
      <c r="G340" t="s">
        <v>527</v>
      </c>
      <c r="H340" t="s">
        <v>36</v>
      </c>
      <c r="I340" t="s">
        <v>64</v>
      </c>
      <c r="J340" s="67" t="s">
        <v>504</v>
      </c>
      <c r="K340">
        <v>1246</v>
      </c>
    </row>
    <row r="341" spans="1:11" x14ac:dyDescent="0.3">
      <c r="A341" s="47" t="s">
        <v>501</v>
      </c>
      <c r="B341" s="47" t="s">
        <v>546</v>
      </c>
      <c r="C341" t="s">
        <v>501</v>
      </c>
      <c r="D341" t="s">
        <v>18</v>
      </c>
      <c r="E341" t="s">
        <v>520</v>
      </c>
      <c r="F341" t="s">
        <v>35</v>
      </c>
      <c r="G341" t="s">
        <v>527</v>
      </c>
      <c r="H341" t="s">
        <v>36</v>
      </c>
      <c r="I341" t="s">
        <v>64</v>
      </c>
      <c r="J341" s="67" t="s">
        <v>505</v>
      </c>
      <c r="K341">
        <v>313</v>
      </c>
    </row>
    <row r="342" spans="1:11" x14ac:dyDescent="0.3">
      <c r="A342" s="47" t="s">
        <v>501</v>
      </c>
      <c r="B342" s="47" t="s">
        <v>546</v>
      </c>
      <c r="C342" t="s">
        <v>501</v>
      </c>
      <c r="D342" t="s">
        <v>18</v>
      </c>
      <c r="E342" t="s">
        <v>520</v>
      </c>
      <c r="F342" t="s">
        <v>35</v>
      </c>
      <c r="G342" t="s">
        <v>527</v>
      </c>
      <c r="H342" t="s">
        <v>36</v>
      </c>
      <c r="I342" t="s">
        <v>64</v>
      </c>
      <c r="J342" s="67" t="s">
        <v>506</v>
      </c>
      <c r="K342">
        <v>133</v>
      </c>
    </row>
    <row r="343" spans="1:11" x14ac:dyDescent="0.3">
      <c r="A343" s="47" t="s">
        <v>501</v>
      </c>
      <c r="B343" s="47" t="s">
        <v>546</v>
      </c>
      <c r="C343" t="s">
        <v>501</v>
      </c>
      <c r="D343" t="s">
        <v>18</v>
      </c>
      <c r="E343" t="s">
        <v>520</v>
      </c>
      <c r="F343" t="s">
        <v>35</v>
      </c>
      <c r="G343" t="s">
        <v>527</v>
      </c>
      <c r="H343" t="s">
        <v>36</v>
      </c>
      <c r="I343" t="s">
        <v>64</v>
      </c>
      <c r="J343" s="67" t="s">
        <v>507</v>
      </c>
      <c r="K343">
        <v>186</v>
      </c>
    </row>
    <row r="344" spans="1:11" x14ac:dyDescent="0.3">
      <c r="A344" s="47" t="s">
        <v>501</v>
      </c>
      <c r="B344" s="47" t="s">
        <v>546</v>
      </c>
      <c r="C344" t="s">
        <v>501</v>
      </c>
      <c r="D344" t="s">
        <v>18</v>
      </c>
      <c r="E344" t="s">
        <v>520</v>
      </c>
      <c r="F344" t="s">
        <v>35</v>
      </c>
      <c r="G344" t="s">
        <v>527</v>
      </c>
      <c r="H344" t="s">
        <v>36</v>
      </c>
      <c r="I344" t="s">
        <v>64</v>
      </c>
      <c r="J344" s="67" t="s">
        <v>508</v>
      </c>
      <c r="K344">
        <v>299</v>
      </c>
    </row>
    <row r="345" spans="1:11" x14ac:dyDescent="0.3">
      <c r="A345" s="47" t="s">
        <v>501</v>
      </c>
      <c r="B345" s="47" t="s">
        <v>546</v>
      </c>
      <c r="C345" t="s">
        <v>501</v>
      </c>
      <c r="D345" t="s">
        <v>18</v>
      </c>
      <c r="E345" t="s">
        <v>520</v>
      </c>
      <c r="F345" t="s">
        <v>35</v>
      </c>
      <c r="G345" t="s">
        <v>527</v>
      </c>
      <c r="H345" t="s">
        <v>36</v>
      </c>
      <c r="I345" t="s">
        <v>64</v>
      </c>
      <c r="J345" s="67" t="s">
        <v>509</v>
      </c>
      <c r="K345">
        <v>104</v>
      </c>
    </row>
    <row r="346" spans="1:11" x14ac:dyDescent="0.3">
      <c r="A346" s="47" t="s">
        <v>501</v>
      </c>
      <c r="B346" s="47" t="s">
        <v>546</v>
      </c>
      <c r="C346" t="s">
        <v>501</v>
      </c>
      <c r="D346" t="s">
        <v>18</v>
      </c>
      <c r="E346" t="s">
        <v>520</v>
      </c>
      <c r="F346" t="s">
        <v>35</v>
      </c>
      <c r="G346" t="s">
        <v>527</v>
      </c>
      <c r="H346" t="s">
        <v>36</v>
      </c>
      <c r="I346" t="s">
        <v>64</v>
      </c>
      <c r="J346" s="67" t="s">
        <v>510</v>
      </c>
      <c r="K346">
        <v>749</v>
      </c>
    </row>
    <row r="347" spans="1:11" x14ac:dyDescent="0.3">
      <c r="A347" s="47" t="s">
        <v>501</v>
      </c>
      <c r="B347" s="47" t="s">
        <v>546</v>
      </c>
      <c r="C347" t="s">
        <v>501</v>
      </c>
      <c r="D347" t="s">
        <v>18</v>
      </c>
      <c r="E347" t="s">
        <v>520</v>
      </c>
      <c r="F347" t="s">
        <v>35</v>
      </c>
      <c r="G347" t="s">
        <v>527</v>
      </c>
      <c r="H347" t="s">
        <v>36</v>
      </c>
      <c r="I347" t="s">
        <v>64</v>
      </c>
      <c r="J347" s="67" t="s">
        <v>511</v>
      </c>
      <c r="K347">
        <v>210</v>
      </c>
    </row>
    <row r="348" spans="1:11" x14ac:dyDescent="0.3">
      <c r="A348" s="47" t="s">
        <v>501</v>
      </c>
      <c r="B348" s="47" t="s">
        <v>546</v>
      </c>
      <c r="C348" t="s">
        <v>501</v>
      </c>
      <c r="D348" t="s">
        <v>18</v>
      </c>
      <c r="E348" t="s">
        <v>520</v>
      </c>
      <c r="F348" t="s">
        <v>35</v>
      </c>
      <c r="G348" t="s">
        <v>527</v>
      </c>
      <c r="H348" t="s">
        <v>36</v>
      </c>
      <c r="I348" t="s">
        <v>64</v>
      </c>
      <c r="J348" s="67" t="s">
        <v>512</v>
      </c>
      <c r="K348">
        <v>260</v>
      </c>
    </row>
    <row r="349" spans="1:11" x14ac:dyDescent="0.3">
      <c r="A349" s="47" t="s">
        <v>501</v>
      </c>
      <c r="B349" s="47" t="s">
        <v>546</v>
      </c>
      <c r="C349" t="s">
        <v>501</v>
      </c>
      <c r="D349" t="s">
        <v>18</v>
      </c>
      <c r="E349" t="s">
        <v>520</v>
      </c>
      <c r="F349" t="s">
        <v>35</v>
      </c>
      <c r="G349" t="s">
        <v>527</v>
      </c>
      <c r="H349" t="s">
        <v>36</v>
      </c>
      <c r="I349" t="s">
        <v>64</v>
      </c>
      <c r="J349" s="67" t="s">
        <v>513</v>
      </c>
      <c r="K349">
        <v>356</v>
      </c>
    </row>
    <row r="350" spans="1:11" x14ac:dyDescent="0.3">
      <c r="A350" s="47" t="s">
        <v>501</v>
      </c>
      <c r="B350" s="47" t="s">
        <v>546</v>
      </c>
      <c r="C350" t="s">
        <v>501</v>
      </c>
      <c r="D350" t="s">
        <v>18</v>
      </c>
      <c r="E350" t="s">
        <v>520</v>
      </c>
      <c r="F350" t="s">
        <v>35</v>
      </c>
      <c r="G350" t="s">
        <v>527</v>
      </c>
      <c r="H350" t="s">
        <v>36</v>
      </c>
      <c r="I350" t="s">
        <v>64</v>
      </c>
      <c r="J350" s="67" t="s">
        <v>514</v>
      </c>
      <c r="K350">
        <v>353</v>
      </c>
    </row>
    <row r="351" spans="1:11" x14ac:dyDescent="0.3">
      <c r="A351" s="47" t="s">
        <v>501</v>
      </c>
      <c r="B351" s="47" t="s">
        <v>546</v>
      </c>
      <c r="C351" t="s">
        <v>501</v>
      </c>
      <c r="D351" t="s">
        <v>18</v>
      </c>
      <c r="E351" t="s">
        <v>520</v>
      </c>
      <c r="F351" t="s">
        <v>35</v>
      </c>
      <c r="G351" t="s">
        <v>527</v>
      </c>
      <c r="H351" t="s">
        <v>36</v>
      </c>
      <c r="I351" t="s">
        <v>64</v>
      </c>
      <c r="J351" s="67" t="s">
        <v>515</v>
      </c>
      <c r="K351">
        <v>0</v>
      </c>
    </row>
    <row r="352" spans="1:11" x14ac:dyDescent="0.3">
      <c r="A352" s="47" t="s">
        <v>501</v>
      </c>
      <c r="B352" s="47" t="s">
        <v>546</v>
      </c>
      <c r="C352" t="s">
        <v>501</v>
      </c>
      <c r="D352" t="s">
        <v>18</v>
      </c>
      <c r="E352" t="s">
        <v>520</v>
      </c>
      <c r="F352" t="s">
        <v>35</v>
      </c>
      <c r="G352" t="s">
        <v>527</v>
      </c>
      <c r="H352" t="s">
        <v>36</v>
      </c>
      <c r="I352" t="s">
        <v>64</v>
      </c>
      <c r="J352" s="67" t="s">
        <v>516</v>
      </c>
      <c r="K352">
        <v>192</v>
      </c>
    </row>
    <row r="353" spans="1:11" x14ac:dyDescent="0.3">
      <c r="A353" s="47" t="s">
        <v>501</v>
      </c>
      <c r="B353" s="47" t="s">
        <v>546</v>
      </c>
      <c r="C353" t="s">
        <v>501</v>
      </c>
      <c r="D353" t="s">
        <v>18</v>
      </c>
      <c r="E353" t="s">
        <v>520</v>
      </c>
      <c r="F353" t="s">
        <v>35</v>
      </c>
      <c r="G353" t="s">
        <v>527</v>
      </c>
      <c r="H353" t="s">
        <v>36</v>
      </c>
      <c r="I353" t="s">
        <v>64</v>
      </c>
      <c r="J353" s="67" t="s">
        <v>517</v>
      </c>
      <c r="K353">
        <v>161</v>
      </c>
    </row>
    <row r="354" spans="1:11" x14ac:dyDescent="0.3">
      <c r="A354" s="47" t="s">
        <v>501</v>
      </c>
      <c r="B354" s="47" t="s">
        <v>546</v>
      </c>
      <c r="C354" t="s">
        <v>501</v>
      </c>
      <c r="D354" t="s">
        <v>8</v>
      </c>
      <c r="E354" t="s">
        <v>502</v>
      </c>
      <c r="F354" t="s">
        <v>26</v>
      </c>
      <c r="G354" t="s">
        <v>581</v>
      </c>
      <c r="H354" t="s">
        <v>40</v>
      </c>
      <c r="I354" t="s">
        <v>80</v>
      </c>
      <c r="J354" s="67">
        <v>1</v>
      </c>
      <c r="K354">
        <v>0</v>
      </c>
    </row>
    <row r="355" spans="1:11" x14ac:dyDescent="0.3">
      <c r="A355" s="47" t="s">
        <v>501</v>
      </c>
      <c r="B355" s="47" t="s">
        <v>546</v>
      </c>
      <c r="C355" t="s">
        <v>501</v>
      </c>
      <c r="D355" t="s">
        <v>8</v>
      </c>
      <c r="E355" t="s">
        <v>502</v>
      </c>
      <c r="F355" t="s">
        <v>26</v>
      </c>
      <c r="G355" t="s">
        <v>581</v>
      </c>
      <c r="H355" t="s">
        <v>40</v>
      </c>
      <c r="I355" t="s">
        <v>80</v>
      </c>
      <c r="J355" s="67">
        <v>2</v>
      </c>
      <c r="K355">
        <v>120</v>
      </c>
    </row>
    <row r="356" spans="1:11" x14ac:dyDescent="0.3">
      <c r="A356" s="47" t="s">
        <v>501</v>
      </c>
      <c r="B356" s="47" t="s">
        <v>546</v>
      </c>
      <c r="C356" t="s">
        <v>501</v>
      </c>
      <c r="D356" t="s">
        <v>8</v>
      </c>
      <c r="E356" t="s">
        <v>502</v>
      </c>
      <c r="F356" t="s">
        <v>26</v>
      </c>
      <c r="G356" t="s">
        <v>581</v>
      </c>
      <c r="H356" t="s">
        <v>40</v>
      </c>
      <c r="I356" t="s">
        <v>80</v>
      </c>
      <c r="J356" s="67" t="s">
        <v>504</v>
      </c>
      <c r="K356">
        <v>71</v>
      </c>
    </row>
    <row r="357" spans="1:11" x14ac:dyDescent="0.3">
      <c r="A357" s="47" t="s">
        <v>501</v>
      </c>
      <c r="B357" s="47" t="s">
        <v>546</v>
      </c>
      <c r="C357" t="s">
        <v>501</v>
      </c>
      <c r="D357" t="s">
        <v>8</v>
      </c>
      <c r="E357" t="s">
        <v>502</v>
      </c>
      <c r="F357" t="s">
        <v>26</v>
      </c>
      <c r="G357" t="s">
        <v>581</v>
      </c>
      <c r="H357" t="s">
        <v>40</v>
      </c>
      <c r="I357" t="s">
        <v>80</v>
      </c>
      <c r="J357" s="67" t="s">
        <v>505</v>
      </c>
      <c r="K357">
        <v>27</v>
      </c>
    </row>
    <row r="358" spans="1:11" x14ac:dyDescent="0.3">
      <c r="A358" s="47" t="s">
        <v>501</v>
      </c>
      <c r="B358" s="47" t="s">
        <v>546</v>
      </c>
      <c r="C358" t="s">
        <v>501</v>
      </c>
      <c r="D358" t="s">
        <v>8</v>
      </c>
      <c r="E358" t="s">
        <v>502</v>
      </c>
      <c r="F358" t="s">
        <v>26</v>
      </c>
      <c r="G358" t="s">
        <v>581</v>
      </c>
      <c r="H358" t="s">
        <v>40</v>
      </c>
      <c r="I358" t="s">
        <v>80</v>
      </c>
      <c r="J358" s="67" t="s">
        <v>506</v>
      </c>
      <c r="K358">
        <v>3</v>
      </c>
    </row>
    <row r="359" spans="1:11" x14ac:dyDescent="0.3">
      <c r="A359" s="47" t="s">
        <v>501</v>
      </c>
      <c r="B359" s="47" t="s">
        <v>546</v>
      </c>
      <c r="C359" t="s">
        <v>501</v>
      </c>
      <c r="D359" t="s">
        <v>8</v>
      </c>
      <c r="E359" t="s">
        <v>502</v>
      </c>
      <c r="F359" t="s">
        <v>26</v>
      </c>
      <c r="G359" t="s">
        <v>581</v>
      </c>
      <c r="H359" t="s">
        <v>40</v>
      </c>
      <c r="I359" t="s">
        <v>80</v>
      </c>
      <c r="J359" s="67" t="s">
        <v>507</v>
      </c>
      <c r="K359">
        <v>16</v>
      </c>
    </row>
    <row r="360" spans="1:11" x14ac:dyDescent="0.3">
      <c r="A360" s="47" t="s">
        <v>501</v>
      </c>
      <c r="B360" s="47" t="s">
        <v>546</v>
      </c>
      <c r="C360" t="s">
        <v>501</v>
      </c>
      <c r="D360" t="s">
        <v>8</v>
      </c>
      <c r="E360" t="s">
        <v>502</v>
      </c>
      <c r="F360" t="s">
        <v>26</v>
      </c>
      <c r="G360" t="s">
        <v>581</v>
      </c>
      <c r="H360" t="s">
        <v>40</v>
      </c>
      <c r="I360" t="s">
        <v>80</v>
      </c>
      <c r="J360" s="67" t="s">
        <v>508</v>
      </c>
      <c r="K360">
        <v>0</v>
      </c>
    </row>
    <row r="361" spans="1:11" x14ac:dyDescent="0.3">
      <c r="A361" s="47" t="s">
        <v>501</v>
      </c>
      <c r="B361" s="47" t="s">
        <v>546</v>
      </c>
      <c r="C361" t="s">
        <v>501</v>
      </c>
      <c r="D361" t="s">
        <v>8</v>
      </c>
      <c r="E361" t="s">
        <v>502</v>
      </c>
      <c r="F361" t="s">
        <v>26</v>
      </c>
      <c r="G361" t="s">
        <v>581</v>
      </c>
      <c r="H361" t="s">
        <v>40</v>
      </c>
      <c r="I361" t="s">
        <v>80</v>
      </c>
      <c r="J361" s="67" t="s">
        <v>509</v>
      </c>
      <c r="K361">
        <v>3</v>
      </c>
    </row>
    <row r="362" spans="1:11" x14ac:dyDescent="0.3">
      <c r="A362" s="47" t="s">
        <v>501</v>
      </c>
      <c r="B362" s="47" t="s">
        <v>546</v>
      </c>
      <c r="C362" t="s">
        <v>501</v>
      </c>
      <c r="D362" t="s">
        <v>8</v>
      </c>
      <c r="E362" t="s">
        <v>502</v>
      </c>
      <c r="F362" t="s">
        <v>26</v>
      </c>
      <c r="G362" t="s">
        <v>581</v>
      </c>
      <c r="H362" t="s">
        <v>40</v>
      </c>
      <c r="I362" t="s">
        <v>80</v>
      </c>
      <c r="J362" s="67" t="s">
        <v>510</v>
      </c>
      <c r="K362">
        <v>23</v>
      </c>
    </row>
    <row r="363" spans="1:11" x14ac:dyDescent="0.3">
      <c r="A363" s="47" t="s">
        <v>501</v>
      </c>
      <c r="B363" s="47" t="s">
        <v>546</v>
      </c>
      <c r="C363" t="s">
        <v>501</v>
      </c>
      <c r="D363" t="s">
        <v>8</v>
      </c>
      <c r="E363" t="s">
        <v>502</v>
      </c>
      <c r="F363" t="s">
        <v>26</v>
      </c>
      <c r="G363" t="s">
        <v>581</v>
      </c>
      <c r="H363" t="s">
        <v>40</v>
      </c>
      <c r="I363" t="s">
        <v>80</v>
      </c>
      <c r="J363" s="67" t="s">
        <v>511</v>
      </c>
      <c r="K363">
        <v>0</v>
      </c>
    </row>
    <row r="364" spans="1:11" x14ac:dyDescent="0.3">
      <c r="A364" s="47" t="s">
        <v>501</v>
      </c>
      <c r="B364" s="47" t="s">
        <v>546</v>
      </c>
      <c r="C364" t="s">
        <v>501</v>
      </c>
      <c r="D364" t="s">
        <v>8</v>
      </c>
      <c r="E364" t="s">
        <v>502</v>
      </c>
      <c r="F364" t="s">
        <v>26</v>
      </c>
      <c r="G364" t="s">
        <v>581</v>
      </c>
      <c r="H364" t="s">
        <v>40</v>
      </c>
      <c r="I364" t="s">
        <v>80</v>
      </c>
      <c r="J364" s="67" t="s">
        <v>512</v>
      </c>
      <c r="K364">
        <v>38</v>
      </c>
    </row>
    <row r="365" spans="1:11" x14ac:dyDescent="0.3">
      <c r="A365" s="47" t="s">
        <v>501</v>
      </c>
      <c r="B365" s="47" t="s">
        <v>546</v>
      </c>
      <c r="C365" t="s">
        <v>501</v>
      </c>
      <c r="D365" t="s">
        <v>8</v>
      </c>
      <c r="E365" t="s">
        <v>502</v>
      </c>
      <c r="F365" t="s">
        <v>26</v>
      </c>
      <c r="G365" t="s">
        <v>581</v>
      </c>
      <c r="H365" t="s">
        <v>40</v>
      </c>
      <c r="I365" t="s">
        <v>80</v>
      </c>
      <c r="J365" s="67" t="s">
        <v>513</v>
      </c>
      <c r="K365">
        <v>33</v>
      </c>
    </row>
    <row r="366" spans="1:11" x14ac:dyDescent="0.3">
      <c r="A366" s="47" t="s">
        <v>501</v>
      </c>
      <c r="B366" s="47" t="s">
        <v>546</v>
      </c>
      <c r="C366" t="s">
        <v>501</v>
      </c>
      <c r="D366" t="s">
        <v>8</v>
      </c>
      <c r="E366" t="s">
        <v>502</v>
      </c>
      <c r="F366" t="s">
        <v>26</v>
      </c>
      <c r="G366" t="s">
        <v>581</v>
      </c>
      <c r="H366" t="s">
        <v>40</v>
      </c>
      <c r="I366" t="s">
        <v>80</v>
      </c>
      <c r="J366" s="67" t="s">
        <v>514</v>
      </c>
      <c r="K366">
        <v>0</v>
      </c>
    </row>
    <row r="367" spans="1:11" x14ac:dyDescent="0.3">
      <c r="A367" s="47" t="s">
        <v>501</v>
      </c>
      <c r="B367" s="47" t="s">
        <v>546</v>
      </c>
      <c r="C367" t="s">
        <v>501</v>
      </c>
      <c r="D367" t="s">
        <v>8</v>
      </c>
      <c r="E367" t="s">
        <v>502</v>
      </c>
      <c r="F367" t="s">
        <v>26</v>
      </c>
      <c r="G367" t="s">
        <v>581</v>
      </c>
      <c r="H367" t="s">
        <v>40</v>
      </c>
      <c r="I367" t="s">
        <v>80</v>
      </c>
      <c r="J367" s="67" t="s">
        <v>515</v>
      </c>
      <c r="K367">
        <v>5</v>
      </c>
    </row>
    <row r="368" spans="1:11" x14ac:dyDescent="0.3">
      <c r="A368" s="47" t="s">
        <v>501</v>
      </c>
      <c r="B368" s="47" t="s">
        <v>546</v>
      </c>
      <c r="C368" t="s">
        <v>501</v>
      </c>
      <c r="D368" t="s">
        <v>8</v>
      </c>
      <c r="E368" t="s">
        <v>502</v>
      </c>
      <c r="F368" t="s">
        <v>26</v>
      </c>
      <c r="G368" t="s">
        <v>581</v>
      </c>
      <c r="H368" t="s">
        <v>40</v>
      </c>
      <c r="I368" t="s">
        <v>80</v>
      </c>
      <c r="J368" s="67" t="s">
        <v>516</v>
      </c>
      <c r="K368">
        <v>12</v>
      </c>
    </row>
    <row r="369" spans="1:11" x14ac:dyDescent="0.3">
      <c r="A369" s="47" t="s">
        <v>501</v>
      </c>
      <c r="B369" s="47" t="s">
        <v>546</v>
      </c>
      <c r="C369" t="s">
        <v>501</v>
      </c>
      <c r="D369" t="s">
        <v>8</v>
      </c>
      <c r="E369" t="s">
        <v>502</v>
      </c>
      <c r="F369" t="s">
        <v>26</v>
      </c>
      <c r="G369" t="s">
        <v>581</v>
      </c>
      <c r="H369" t="s">
        <v>40</v>
      </c>
      <c r="I369" t="s">
        <v>80</v>
      </c>
      <c r="J369" s="67" t="s">
        <v>517</v>
      </c>
      <c r="K369">
        <v>9</v>
      </c>
    </row>
    <row r="370" spans="1:11" x14ac:dyDescent="0.3">
      <c r="A370" s="47" t="s">
        <v>501</v>
      </c>
      <c r="B370" s="47" t="s">
        <v>546</v>
      </c>
      <c r="C370" t="s">
        <v>501</v>
      </c>
      <c r="D370" t="s">
        <v>8</v>
      </c>
      <c r="E370" t="s">
        <v>502</v>
      </c>
      <c r="F370" t="s">
        <v>26</v>
      </c>
      <c r="G370" t="s">
        <v>581</v>
      </c>
      <c r="H370" t="s">
        <v>27</v>
      </c>
      <c r="I370" t="s">
        <v>81</v>
      </c>
      <c r="J370" s="67">
        <v>1</v>
      </c>
      <c r="K370">
        <v>359</v>
      </c>
    </row>
    <row r="371" spans="1:11" x14ac:dyDescent="0.3">
      <c r="A371" s="47" t="s">
        <v>501</v>
      </c>
      <c r="B371" s="47" t="s">
        <v>546</v>
      </c>
      <c r="C371" t="s">
        <v>501</v>
      </c>
      <c r="D371" t="s">
        <v>8</v>
      </c>
      <c r="E371" t="s">
        <v>502</v>
      </c>
      <c r="F371" t="s">
        <v>26</v>
      </c>
      <c r="G371" t="s">
        <v>581</v>
      </c>
      <c r="H371" t="s">
        <v>27</v>
      </c>
      <c r="I371" t="s">
        <v>81</v>
      </c>
      <c r="J371" s="67">
        <v>2</v>
      </c>
      <c r="K371">
        <v>108</v>
      </c>
    </row>
    <row r="372" spans="1:11" x14ac:dyDescent="0.3">
      <c r="A372" s="47" t="s">
        <v>501</v>
      </c>
      <c r="B372" s="47" t="s">
        <v>546</v>
      </c>
      <c r="C372" t="s">
        <v>501</v>
      </c>
      <c r="D372" t="s">
        <v>8</v>
      </c>
      <c r="E372" t="s">
        <v>502</v>
      </c>
      <c r="F372" t="s">
        <v>26</v>
      </c>
      <c r="G372" t="s">
        <v>581</v>
      </c>
      <c r="H372" t="s">
        <v>27</v>
      </c>
      <c r="I372" t="s">
        <v>81</v>
      </c>
      <c r="J372" s="67" t="s">
        <v>504</v>
      </c>
      <c r="K372">
        <v>57</v>
      </c>
    </row>
    <row r="373" spans="1:11" x14ac:dyDescent="0.3">
      <c r="A373" s="47" t="s">
        <v>501</v>
      </c>
      <c r="B373" s="47" t="s">
        <v>546</v>
      </c>
      <c r="C373" t="s">
        <v>501</v>
      </c>
      <c r="D373" t="s">
        <v>8</v>
      </c>
      <c r="E373" t="s">
        <v>502</v>
      </c>
      <c r="F373" t="s">
        <v>26</v>
      </c>
      <c r="G373" t="s">
        <v>581</v>
      </c>
      <c r="H373" t="s">
        <v>27</v>
      </c>
      <c r="I373" t="s">
        <v>81</v>
      </c>
      <c r="J373" s="67" t="s">
        <v>505</v>
      </c>
      <c r="K373">
        <v>16</v>
      </c>
    </row>
    <row r="374" spans="1:11" x14ac:dyDescent="0.3">
      <c r="A374" s="47" t="s">
        <v>501</v>
      </c>
      <c r="B374" s="47" t="s">
        <v>546</v>
      </c>
      <c r="C374" t="s">
        <v>501</v>
      </c>
      <c r="D374" t="s">
        <v>8</v>
      </c>
      <c r="E374" t="s">
        <v>502</v>
      </c>
      <c r="F374" t="s">
        <v>26</v>
      </c>
      <c r="G374" t="s">
        <v>581</v>
      </c>
      <c r="H374" t="s">
        <v>27</v>
      </c>
      <c r="I374" t="s">
        <v>81</v>
      </c>
      <c r="J374" s="67" t="s">
        <v>506</v>
      </c>
      <c r="K374">
        <v>6</v>
      </c>
    </row>
    <row r="375" spans="1:11" x14ac:dyDescent="0.3">
      <c r="A375" s="47" t="s">
        <v>501</v>
      </c>
      <c r="B375" s="47" t="s">
        <v>546</v>
      </c>
      <c r="C375" t="s">
        <v>501</v>
      </c>
      <c r="D375" t="s">
        <v>8</v>
      </c>
      <c r="E375" t="s">
        <v>502</v>
      </c>
      <c r="F375" t="s">
        <v>26</v>
      </c>
      <c r="G375" t="s">
        <v>581</v>
      </c>
      <c r="H375" t="s">
        <v>27</v>
      </c>
      <c r="I375" t="s">
        <v>81</v>
      </c>
      <c r="J375" s="67" t="s">
        <v>507</v>
      </c>
      <c r="K375">
        <v>4</v>
      </c>
    </row>
    <row r="376" spans="1:11" x14ac:dyDescent="0.3">
      <c r="A376" s="47" t="s">
        <v>501</v>
      </c>
      <c r="B376" s="47" t="s">
        <v>546</v>
      </c>
      <c r="C376" t="s">
        <v>501</v>
      </c>
      <c r="D376" t="s">
        <v>8</v>
      </c>
      <c r="E376" t="s">
        <v>502</v>
      </c>
      <c r="F376" t="s">
        <v>26</v>
      </c>
      <c r="G376" t="s">
        <v>581</v>
      </c>
      <c r="H376" t="s">
        <v>27</v>
      </c>
      <c r="I376" t="s">
        <v>81</v>
      </c>
      <c r="J376" s="67" t="s">
        <v>508</v>
      </c>
      <c r="K376">
        <v>0</v>
      </c>
    </row>
    <row r="377" spans="1:11" x14ac:dyDescent="0.3">
      <c r="A377" s="47" t="s">
        <v>501</v>
      </c>
      <c r="B377" s="47" t="s">
        <v>546</v>
      </c>
      <c r="C377" t="s">
        <v>501</v>
      </c>
      <c r="D377" t="s">
        <v>8</v>
      </c>
      <c r="E377" t="s">
        <v>502</v>
      </c>
      <c r="F377" t="s">
        <v>26</v>
      </c>
      <c r="G377" t="s">
        <v>581</v>
      </c>
      <c r="H377" t="s">
        <v>27</v>
      </c>
      <c r="I377" t="s">
        <v>81</v>
      </c>
      <c r="J377" s="67" t="s">
        <v>509</v>
      </c>
      <c r="K377">
        <v>25</v>
      </c>
    </row>
    <row r="378" spans="1:11" x14ac:dyDescent="0.3">
      <c r="A378" s="47" t="s">
        <v>501</v>
      </c>
      <c r="B378" s="47" t="s">
        <v>546</v>
      </c>
      <c r="C378" t="s">
        <v>501</v>
      </c>
      <c r="D378" t="s">
        <v>8</v>
      </c>
      <c r="E378" t="s">
        <v>502</v>
      </c>
      <c r="F378" t="s">
        <v>26</v>
      </c>
      <c r="G378" t="s">
        <v>581</v>
      </c>
      <c r="H378" t="s">
        <v>27</v>
      </c>
      <c r="I378" t="s">
        <v>81</v>
      </c>
      <c r="J378" s="67" t="s">
        <v>510</v>
      </c>
      <c r="K378">
        <v>11</v>
      </c>
    </row>
    <row r="379" spans="1:11" x14ac:dyDescent="0.3">
      <c r="A379" s="47" t="s">
        <v>501</v>
      </c>
      <c r="B379" s="47" t="s">
        <v>546</v>
      </c>
      <c r="C379" t="s">
        <v>501</v>
      </c>
      <c r="D379" t="s">
        <v>8</v>
      </c>
      <c r="E379" t="s">
        <v>502</v>
      </c>
      <c r="F379" t="s">
        <v>26</v>
      </c>
      <c r="G379" t="s">
        <v>581</v>
      </c>
      <c r="H379" t="s">
        <v>27</v>
      </c>
      <c r="I379" t="s">
        <v>81</v>
      </c>
      <c r="J379" s="67" t="s">
        <v>511</v>
      </c>
      <c r="K379">
        <v>0</v>
      </c>
    </row>
    <row r="380" spans="1:11" x14ac:dyDescent="0.3">
      <c r="A380" s="47" t="s">
        <v>501</v>
      </c>
      <c r="B380" s="47" t="s">
        <v>546</v>
      </c>
      <c r="C380" t="s">
        <v>501</v>
      </c>
      <c r="D380" t="s">
        <v>8</v>
      </c>
      <c r="E380" t="s">
        <v>502</v>
      </c>
      <c r="F380" t="s">
        <v>26</v>
      </c>
      <c r="G380" t="s">
        <v>581</v>
      </c>
      <c r="H380" t="s">
        <v>27</v>
      </c>
      <c r="I380" t="s">
        <v>81</v>
      </c>
      <c r="J380" s="67" t="s">
        <v>512</v>
      </c>
      <c r="K380">
        <v>31</v>
      </c>
    </row>
    <row r="381" spans="1:11" x14ac:dyDescent="0.3">
      <c r="A381" s="47" t="s">
        <v>501</v>
      </c>
      <c r="B381" s="47" t="s">
        <v>546</v>
      </c>
      <c r="C381" t="s">
        <v>501</v>
      </c>
      <c r="D381" t="s">
        <v>8</v>
      </c>
      <c r="E381" t="s">
        <v>502</v>
      </c>
      <c r="F381" t="s">
        <v>26</v>
      </c>
      <c r="G381" t="s">
        <v>581</v>
      </c>
      <c r="H381" t="s">
        <v>27</v>
      </c>
      <c r="I381" t="s">
        <v>81</v>
      </c>
      <c r="J381" s="67" t="s">
        <v>513</v>
      </c>
      <c r="K381">
        <v>18</v>
      </c>
    </row>
    <row r="382" spans="1:11" x14ac:dyDescent="0.3">
      <c r="A382" s="47" t="s">
        <v>501</v>
      </c>
      <c r="B382" s="47" t="s">
        <v>546</v>
      </c>
      <c r="C382" t="s">
        <v>501</v>
      </c>
      <c r="D382" t="s">
        <v>8</v>
      </c>
      <c r="E382" t="s">
        <v>502</v>
      </c>
      <c r="F382" t="s">
        <v>26</v>
      </c>
      <c r="G382" t="s">
        <v>581</v>
      </c>
      <c r="H382" t="s">
        <v>27</v>
      </c>
      <c r="I382" t="s">
        <v>81</v>
      </c>
      <c r="J382" s="67" t="s">
        <v>514</v>
      </c>
      <c r="K382">
        <v>0</v>
      </c>
    </row>
    <row r="383" spans="1:11" x14ac:dyDescent="0.3">
      <c r="A383" s="47" t="s">
        <v>501</v>
      </c>
      <c r="B383" s="47" t="s">
        <v>546</v>
      </c>
      <c r="C383" t="s">
        <v>501</v>
      </c>
      <c r="D383" t="s">
        <v>8</v>
      </c>
      <c r="E383" t="s">
        <v>502</v>
      </c>
      <c r="F383" t="s">
        <v>26</v>
      </c>
      <c r="G383" t="s">
        <v>581</v>
      </c>
      <c r="H383" t="s">
        <v>27</v>
      </c>
      <c r="I383" t="s">
        <v>81</v>
      </c>
      <c r="J383" s="67" t="s">
        <v>515</v>
      </c>
      <c r="K383">
        <v>2</v>
      </c>
    </row>
    <row r="384" spans="1:11" x14ac:dyDescent="0.3">
      <c r="A384" s="47" t="s">
        <v>501</v>
      </c>
      <c r="B384" s="47" t="s">
        <v>546</v>
      </c>
      <c r="C384" t="s">
        <v>501</v>
      </c>
      <c r="D384" t="s">
        <v>8</v>
      </c>
      <c r="E384" t="s">
        <v>502</v>
      </c>
      <c r="F384" t="s">
        <v>26</v>
      </c>
      <c r="G384" t="s">
        <v>581</v>
      </c>
      <c r="H384" t="s">
        <v>27</v>
      </c>
      <c r="I384" t="s">
        <v>81</v>
      </c>
      <c r="J384" s="67" t="s">
        <v>516</v>
      </c>
      <c r="K384">
        <v>0</v>
      </c>
    </row>
    <row r="385" spans="1:11" x14ac:dyDescent="0.3">
      <c r="A385" s="47" t="s">
        <v>501</v>
      </c>
      <c r="B385" s="47" t="s">
        <v>546</v>
      </c>
      <c r="C385" t="s">
        <v>501</v>
      </c>
      <c r="D385" t="s">
        <v>8</v>
      </c>
      <c r="E385" t="s">
        <v>502</v>
      </c>
      <c r="F385" t="s">
        <v>26</v>
      </c>
      <c r="G385" t="s">
        <v>581</v>
      </c>
      <c r="H385" t="s">
        <v>27</v>
      </c>
      <c r="I385" t="s">
        <v>81</v>
      </c>
      <c r="J385" s="67" t="s">
        <v>517</v>
      </c>
      <c r="K385">
        <v>0</v>
      </c>
    </row>
    <row r="386" spans="1:11" x14ac:dyDescent="0.3">
      <c r="A386" s="47" t="s">
        <v>501</v>
      </c>
      <c r="B386" s="47" t="s">
        <v>546</v>
      </c>
      <c r="C386" t="s">
        <v>501</v>
      </c>
      <c r="D386" t="s">
        <v>8</v>
      </c>
      <c r="E386" t="s">
        <v>502</v>
      </c>
      <c r="F386" t="s">
        <v>26</v>
      </c>
      <c r="G386" t="s">
        <v>581</v>
      </c>
      <c r="H386" t="s">
        <v>46</v>
      </c>
      <c r="I386" t="s">
        <v>82</v>
      </c>
      <c r="J386" s="67">
        <v>1</v>
      </c>
      <c r="K386">
        <v>69</v>
      </c>
    </row>
    <row r="387" spans="1:11" x14ac:dyDescent="0.3">
      <c r="A387" s="47" t="s">
        <v>501</v>
      </c>
      <c r="B387" s="47" t="s">
        <v>546</v>
      </c>
      <c r="C387" t="s">
        <v>501</v>
      </c>
      <c r="D387" t="s">
        <v>8</v>
      </c>
      <c r="E387" t="s">
        <v>502</v>
      </c>
      <c r="F387" t="s">
        <v>26</v>
      </c>
      <c r="G387" t="s">
        <v>581</v>
      </c>
      <c r="H387" t="s">
        <v>46</v>
      </c>
      <c r="I387" t="s">
        <v>82</v>
      </c>
      <c r="J387" s="67">
        <v>2</v>
      </c>
      <c r="K387">
        <v>14</v>
      </c>
    </row>
    <row r="388" spans="1:11" x14ac:dyDescent="0.3">
      <c r="A388" s="47" t="s">
        <v>501</v>
      </c>
      <c r="B388" s="47" t="s">
        <v>546</v>
      </c>
      <c r="C388" t="s">
        <v>501</v>
      </c>
      <c r="D388" t="s">
        <v>8</v>
      </c>
      <c r="E388" t="s">
        <v>502</v>
      </c>
      <c r="F388" t="s">
        <v>26</v>
      </c>
      <c r="G388" t="s">
        <v>581</v>
      </c>
      <c r="H388" t="s">
        <v>46</v>
      </c>
      <c r="I388" t="s">
        <v>82</v>
      </c>
      <c r="J388" s="67" t="s">
        <v>504</v>
      </c>
      <c r="K388">
        <v>8</v>
      </c>
    </row>
    <row r="389" spans="1:11" x14ac:dyDescent="0.3">
      <c r="A389" s="47" t="s">
        <v>501</v>
      </c>
      <c r="B389" s="47" t="s">
        <v>546</v>
      </c>
      <c r="C389" t="s">
        <v>501</v>
      </c>
      <c r="D389" t="s">
        <v>8</v>
      </c>
      <c r="E389" t="s">
        <v>502</v>
      </c>
      <c r="F389" t="s">
        <v>26</v>
      </c>
      <c r="G389" t="s">
        <v>581</v>
      </c>
      <c r="H389" t="s">
        <v>46</v>
      </c>
      <c r="I389" t="s">
        <v>82</v>
      </c>
      <c r="J389" s="67" t="s">
        <v>505</v>
      </c>
      <c r="K389">
        <v>3</v>
      </c>
    </row>
    <row r="390" spans="1:11" x14ac:dyDescent="0.3">
      <c r="A390" s="47" t="s">
        <v>501</v>
      </c>
      <c r="B390" s="47" t="s">
        <v>546</v>
      </c>
      <c r="C390" t="s">
        <v>501</v>
      </c>
      <c r="D390" t="s">
        <v>8</v>
      </c>
      <c r="E390" t="s">
        <v>502</v>
      </c>
      <c r="F390" t="s">
        <v>26</v>
      </c>
      <c r="G390" t="s">
        <v>581</v>
      </c>
      <c r="H390" t="s">
        <v>46</v>
      </c>
      <c r="I390" t="s">
        <v>82</v>
      </c>
      <c r="J390" s="67" t="s">
        <v>506</v>
      </c>
      <c r="K390">
        <v>0</v>
      </c>
    </row>
    <row r="391" spans="1:11" x14ac:dyDescent="0.3">
      <c r="A391" s="47" t="s">
        <v>501</v>
      </c>
      <c r="B391" s="47" t="s">
        <v>546</v>
      </c>
      <c r="C391" t="s">
        <v>501</v>
      </c>
      <c r="D391" t="s">
        <v>8</v>
      </c>
      <c r="E391" t="s">
        <v>502</v>
      </c>
      <c r="F391" t="s">
        <v>26</v>
      </c>
      <c r="G391" t="s">
        <v>581</v>
      </c>
      <c r="H391" t="s">
        <v>46</v>
      </c>
      <c r="I391" t="s">
        <v>82</v>
      </c>
      <c r="J391" s="67" t="s">
        <v>507</v>
      </c>
      <c r="K391">
        <v>0</v>
      </c>
    </row>
    <row r="392" spans="1:11" x14ac:dyDescent="0.3">
      <c r="A392" s="47" t="s">
        <v>501</v>
      </c>
      <c r="B392" s="47" t="s">
        <v>546</v>
      </c>
      <c r="C392" t="s">
        <v>501</v>
      </c>
      <c r="D392" t="s">
        <v>8</v>
      </c>
      <c r="E392" t="s">
        <v>502</v>
      </c>
      <c r="F392" t="s">
        <v>26</v>
      </c>
      <c r="G392" t="s">
        <v>581</v>
      </c>
      <c r="H392" t="s">
        <v>46</v>
      </c>
      <c r="I392" t="s">
        <v>82</v>
      </c>
      <c r="J392" s="67" t="s">
        <v>508</v>
      </c>
      <c r="K392">
        <v>0</v>
      </c>
    </row>
    <row r="393" spans="1:11" x14ac:dyDescent="0.3">
      <c r="A393" s="47" t="s">
        <v>501</v>
      </c>
      <c r="B393" s="47" t="s">
        <v>546</v>
      </c>
      <c r="C393" t="s">
        <v>501</v>
      </c>
      <c r="D393" t="s">
        <v>8</v>
      </c>
      <c r="E393" t="s">
        <v>502</v>
      </c>
      <c r="F393" t="s">
        <v>26</v>
      </c>
      <c r="G393" t="s">
        <v>581</v>
      </c>
      <c r="H393" t="s">
        <v>46</v>
      </c>
      <c r="I393" t="s">
        <v>82</v>
      </c>
      <c r="J393" s="67" t="s">
        <v>509</v>
      </c>
      <c r="K393">
        <v>3</v>
      </c>
    </row>
    <row r="394" spans="1:11" x14ac:dyDescent="0.3">
      <c r="A394" s="47" t="s">
        <v>501</v>
      </c>
      <c r="B394" s="47" t="s">
        <v>546</v>
      </c>
      <c r="C394" t="s">
        <v>501</v>
      </c>
      <c r="D394" t="s">
        <v>8</v>
      </c>
      <c r="E394" t="s">
        <v>502</v>
      </c>
      <c r="F394" t="s">
        <v>26</v>
      </c>
      <c r="G394" t="s">
        <v>581</v>
      </c>
      <c r="H394" t="s">
        <v>46</v>
      </c>
      <c r="I394" t="s">
        <v>82</v>
      </c>
      <c r="J394" s="67" t="s">
        <v>510</v>
      </c>
      <c r="K394">
        <v>2</v>
      </c>
    </row>
    <row r="395" spans="1:11" x14ac:dyDescent="0.3">
      <c r="A395" s="47" t="s">
        <v>501</v>
      </c>
      <c r="B395" s="47" t="s">
        <v>546</v>
      </c>
      <c r="C395" t="s">
        <v>501</v>
      </c>
      <c r="D395" t="s">
        <v>8</v>
      </c>
      <c r="E395" t="s">
        <v>502</v>
      </c>
      <c r="F395" t="s">
        <v>26</v>
      </c>
      <c r="G395" t="s">
        <v>581</v>
      </c>
      <c r="H395" t="s">
        <v>46</v>
      </c>
      <c r="I395" t="s">
        <v>82</v>
      </c>
      <c r="J395" s="67" t="s">
        <v>511</v>
      </c>
      <c r="K395">
        <v>0</v>
      </c>
    </row>
    <row r="396" spans="1:11" x14ac:dyDescent="0.3">
      <c r="A396" s="47" t="s">
        <v>501</v>
      </c>
      <c r="B396" s="47" t="s">
        <v>546</v>
      </c>
      <c r="C396" t="s">
        <v>501</v>
      </c>
      <c r="D396" t="s">
        <v>8</v>
      </c>
      <c r="E396" t="s">
        <v>502</v>
      </c>
      <c r="F396" t="s">
        <v>26</v>
      </c>
      <c r="G396" t="s">
        <v>581</v>
      </c>
      <c r="H396" t="s">
        <v>46</v>
      </c>
      <c r="I396" t="s">
        <v>82</v>
      </c>
      <c r="J396" s="67" t="s">
        <v>512</v>
      </c>
      <c r="K396">
        <v>3</v>
      </c>
    </row>
    <row r="397" spans="1:11" x14ac:dyDescent="0.3">
      <c r="A397" s="47" t="s">
        <v>501</v>
      </c>
      <c r="B397" s="47" t="s">
        <v>546</v>
      </c>
      <c r="C397" t="s">
        <v>501</v>
      </c>
      <c r="D397" t="s">
        <v>8</v>
      </c>
      <c r="E397" t="s">
        <v>502</v>
      </c>
      <c r="F397" t="s">
        <v>26</v>
      </c>
      <c r="G397" t="s">
        <v>581</v>
      </c>
      <c r="H397" t="s">
        <v>46</v>
      </c>
      <c r="I397" t="s">
        <v>82</v>
      </c>
      <c r="J397" s="67" t="s">
        <v>513</v>
      </c>
      <c r="K397">
        <v>3</v>
      </c>
    </row>
    <row r="398" spans="1:11" x14ac:dyDescent="0.3">
      <c r="A398" s="47" t="s">
        <v>501</v>
      </c>
      <c r="B398" s="47" t="s">
        <v>546</v>
      </c>
      <c r="C398" t="s">
        <v>501</v>
      </c>
      <c r="D398" t="s">
        <v>8</v>
      </c>
      <c r="E398" t="s">
        <v>502</v>
      </c>
      <c r="F398" t="s">
        <v>26</v>
      </c>
      <c r="G398" t="s">
        <v>581</v>
      </c>
      <c r="H398" t="s">
        <v>46</v>
      </c>
      <c r="I398" t="s">
        <v>82</v>
      </c>
      <c r="J398" s="67" t="s">
        <v>514</v>
      </c>
      <c r="K398">
        <v>0</v>
      </c>
    </row>
    <row r="399" spans="1:11" x14ac:dyDescent="0.3">
      <c r="A399" s="47" t="s">
        <v>501</v>
      </c>
      <c r="B399" s="47" t="s">
        <v>546</v>
      </c>
      <c r="C399" t="s">
        <v>501</v>
      </c>
      <c r="D399" t="s">
        <v>8</v>
      </c>
      <c r="E399" t="s">
        <v>502</v>
      </c>
      <c r="F399" t="s">
        <v>26</v>
      </c>
      <c r="G399" t="s">
        <v>581</v>
      </c>
      <c r="H399" t="s">
        <v>46</v>
      </c>
      <c r="I399" t="s">
        <v>82</v>
      </c>
      <c r="J399" s="67" t="s">
        <v>515</v>
      </c>
      <c r="K399">
        <v>0</v>
      </c>
    </row>
    <row r="400" spans="1:11" x14ac:dyDescent="0.3">
      <c r="A400" s="47" t="s">
        <v>501</v>
      </c>
      <c r="B400" s="47" t="s">
        <v>546</v>
      </c>
      <c r="C400" t="s">
        <v>501</v>
      </c>
      <c r="D400" t="s">
        <v>8</v>
      </c>
      <c r="E400" t="s">
        <v>502</v>
      </c>
      <c r="F400" t="s">
        <v>26</v>
      </c>
      <c r="G400" t="s">
        <v>581</v>
      </c>
      <c r="H400" t="s">
        <v>46</v>
      </c>
      <c r="I400" t="s">
        <v>82</v>
      </c>
      <c r="J400" s="67" t="s">
        <v>516</v>
      </c>
      <c r="K400">
        <v>0</v>
      </c>
    </row>
    <row r="401" spans="1:11" x14ac:dyDescent="0.3">
      <c r="A401" s="47" t="s">
        <v>501</v>
      </c>
      <c r="B401" s="47" t="s">
        <v>546</v>
      </c>
      <c r="C401" t="s">
        <v>501</v>
      </c>
      <c r="D401" t="s">
        <v>8</v>
      </c>
      <c r="E401" t="s">
        <v>502</v>
      </c>
      <c r="F401" t="s">
        <v>26</v>
      </c>
      <c r="G401" t="s">
        <v>581</v>
      </c>
      <c r="H401" t="s">
        <v>46</v>
      </c>
      <c r="I401" t="s">
        <v>82</v>
      </c>
      <c r="J401" s="67" t="s">
        <v>517</v>
      </c>
      <c r="K401">
        <v>0</v>
      </c>
    </row>
    <row r="402" spans="1:11" x14ac:dyDescent="0.3">
      <c r="A402" s="47" t="s">
        <v>501</v>
      </c>
      <c r="B402" s="47" t="s">
        <v>546</v>
      </c>
      <c r="C402" t="s">
        <v>501</v>
      </c>
      <c r="D402" t="s">
        <v>0</v>
      </c>
      <c r="E402" t="s">
        <v>528</v>
      </c>
      <c r="F402" t="s">
        <v>1</v>
      </c>
      <c r="G402" t="s">
        <v>529</v>
      </c>
      <c r="H402" t="s">
        <v>2</v>
      </c>
      <c r="I402" t="s">
        <v>86</v>
      </c>
      <c r="J402" s="67">
        <v>1</v>
      </c>
      <c r="K402">
        <v>9000</v>
      </c>
    </row>
    <row r="403" spans="1:11" x14ac:dyDescent="0.3">
      <c r="A403" s="47" t="s">
        <v>501</v>
      </c>
      <c r="B403" s="47" t="s">
        <v>546</v>
      </c>
      <c r="C403" t="s">
        <v>501</v>
      </c>
      <c r="D403" t="s">
        <v>0</v>
      </c>
      <c r="E403" t="s">
        <v>528</v>
      </c>
      <c r="F403" t="s">
        <v>1</v>
      </c>
      <c r="G403" t="s">
        <v>529</v>
      </c>
      <c r="H403" t="s">
        <v>2</v>
      </c>
      <c r="I403" t="s">
        <v>86</v>
      </c>
      <c r="J403" s="67">
        <v>2</v>
      </c>
      <c r="K403">
        <v>1212</v>
      </c>
    </row>
    <row r="404" spans="1:11" x14ac:dyDescent="0.3">
      <c r="A404" s="47" t="s">
        <v>501</v>
      </c>
      <c r="B404" s="47" t="s">
        <v>546</v>
      </c>
      <c r="C404" t="s">
        <v>501</v>
      </c>
      <c r="D404" t="s">
        <v>0</v>
      </c>
      <c r="E404" t="s">
        <v>528</v>
      </c>
      <c r="F404" t="s">
        <v>1</v>
      </c>
      <c r="G404" t="s">
        <v>529</v>
      </c>
      <c r="H404" t="s">
        <v>2</v>
      </c>
      <c r="I404" t="s">
        <v>86</v>
      </c>
      <c r="J404" s="67" t="s">
        <v>504</v>
      </c>
      <c r="K404">
        <v>756</v>
      </c>
    </row>
    <row r="405" spans="1:11" x14ac:dyDescent="0.3">
      <c r="A405" s="47" t="s">
        <v>501</v>
      </c>
      <c r="B405" s="47" t="s">
        <v>546</v>
      </c>
      <c r="C405" t="s">
        <v>501</v>
      </c>
      <c r="D405" t="s">
        <v>0</v>
      </c>
      <c r="E405" t="s">
        <v>528</v>
      </c>
      <c r="F405" t="s">
        <v>1</v>
      </c>
      <c r="G405" t="s">
        <v>529</v>
      </c>
      <c r="H405" t="s">
        <v>2</v>
      </c>
      <c r="I405" t="s">
        <v>86</v>
      </c>
      <c r="J405" s="67" t="s">
        <v>505</v>
      </c>
      <c r="K405">
        <v>230</v>
      </c>
    </row>
    <row r="406" spans="1:11" x14ac:dyDescent="0.3">
      <c r="A406" s="47" t="s">
        <v>501</v>
      </c>
      <c r="B406" s="47" t="s">
        <v>546</v>
      </c>
      <c r="C406" t="s">
        <v>501</v>
      </c>
      <c r="D406" t="s">
        <v>0</v>
      </c>
      <c r="E406" t="s">
        <v>528</v>
      </c>
      <c r="F406" t="s">
        <v>1</v>
      </c>
      <c r="G406" t="s">
        <v>529</v>
      </c>
      <c r="H406" t="s">
        <v>2</v>
      </c>
      <c r="I406" t="s">
        <v>86</v>
      </c>
      <c r="J406" s="67" t="s">
        <v>506</v>
      </c>
      <c r="K406">
        <v>65</v>
      </c>
    </row>
    <row r="407" spans="1:11" x14ac:dyDescent="0.3">
      <c r="A407" s="47" t="s">
        <v>501</v>
      </c>
      <c r="B407" s="47" t="s">
        <v>546</v>
      </c>
      <c r="C407" t="s">
        <v>501</v>
      </c>
      <c r="D407" t="s">
        <v>0</v>
      </c>
      <c r="E407" t="s">
        <v>528</v>
      </c>
      <c r="F407" t="s">
        <v>1</v>
      </c>
      <c r="G407" t="s">
        <v>529</v>
      </c>
      <c r="H407" t="s">
        <v>2</v>
      </c>
      <c r="I407" t="s">
        <v>86</v>
      </c>
      <c r="J407" s="67" t="s">
        <v>507</v>
      </c>
      <c r="K407">
        <v>59</v>
      </c>
    </row>
    <row r="408" spans="1:11" x14ac:dyDescent="0.3">
      <c r="A408" s="47" t="s">
        <v>501</v>
      </c>
      <c r="B408" s="47" t="s">
        <v>546</v>
      </c>
      <c r="C408" t="s">
        <v>501</v>
      </c>
      <c r="D408" t="s">
        <v>0</v>
      </c>
      <c r="E408" t="s">
        <v>528</v>
      </c>
      <c r="F408" t="s">
        <v>1</v>
      </c>
      <c r="G408" t="s">
        <v>529</v>
      </c>
      <c r="H408" t="s">
        <v>2</v>
      </c>
      <c r="I408" t="s">
        <v>86</v>
      </c>
      <c r="J408" s="67" t="s">
        <v>508</v>
      </c>
      <c r="K408">
        <v>97</v>
      </c>
    </row>
    <row r="409" spans="1:11" x14ac:dyDescent="0.3">
      <c r="A409" s="47" t="s">
        <v>501</v>
      </c>
      <c r="B409" s="47" t="s">
        <v>546</v>
      </c>
      <c r="C409" t="s">
        <v>501</v>
      </c>
      <c r="D409" t="s">
        <v>0</v>
      </c>
      <c r="E409" t="s">
        <v>528</v>
      </c>
      <c r="F409" t="s">
        <v>1</v>
      </c>
      <c r="G409" t="s">
        <v>529</v>
      </c>
      <c r="H409" t="s">
        <v>2</v>
      </c>
      <c r="I409" t="s">
        <v>86</v>
      </c>
      <c r="J409" s="67" t="s">
        <v>509</v>
      </c>
      <c r="K409">
        <v>5</v>
      </c>
    </row>
    <row r="410" spans="1:11" x14ac:dyDescent="0.3">
      <c r="A410" s="47" t="s">
        <v>501</v>
      </c>
      <c r="B410" s="47" t="s">
        <v>546</v>
      </c>
      <c r="C410" t="s">
        <v>501</v>
      </c>
      <c r="D410" t="s">
        <v>0</v>
      </c>
      <c r="E410" t="s">
        <v>528</v>
      </c>
      <c r="F410" t="s">
        <v>1</v>
      </c>
      <c r="G410" t="s">
        <v>529</v>
      </c>
      <c r="H410" t="s">
        <v>2</v>
      </c>
      <c r="I410" t="s">
        <v>86</v>
      </c>
      <c r="J410" s="67" t="s">
        <v>510</v>
      </c>
      <c r="K410">
        <v>318</v>
      </c>
    </row>
    <row r="411" spans="1:11" x14ac:dyDescent="0.3">
      <c r="A411" s="47" t="s">
        <v>501</v>
      </c>
      <c r="B411" s="47" t="s">
        <v>546</v>
      </c>
      <c r="C411" t="s">
        <v>501</v>
      </c>
      <c r="D411" t="s">
        <v>0</v>
      </c>
      <c r="E411" t="s">
        <v>528</v>
      </c>
      <c r="F411" t="s">
        <v>1</v>
      </c>
      <c r="G411" t="s">
        <v>529</v>
      </c>
      <c r="H411" t="s">
        <v>2</v>
      </c>
      <c r="I411" t="s">
        <v>86</v>
      </c>
      <c r="J411" s="67" t="s">
        <v>511</v>
      </c>
      <c r="K411">
        <v>183</v>
      </c>
    </row>
    <row r="412" spans="1:11" x14ac:dyDescent="0.3">
      <c r="A412" s="47" t="s">
        <v>501</v>
      </c>
      <c r="B412" s="47" t="s">
        <v>546</v>
      </c>
      <c r="C412" t="s">
        <v>501</v>
      </c>
      <c r="D412" t="s">
        <v>0</v>
      </c>
      <c r="E412" t="s">
        <v>528</v>
      </c>
      <c r="F412" t="s">
        <v>1</v>
      </c>
      <c r="G412" t="s">
        <v>529</v>
      </c>
      <c r="H412" t="s">
        <v>2</v>
      </c>
      <c r="I412" t="s">
        <v>86</v>
      </c>
      <c r="J412" s="67" t="s">
        <v>512</v>
      </c>
      <c r="K412">
        <v>138</v>
      </c>
    </row>
    <row r="413" spans="1:11" x14ac:dyDescent="0.3">
      <c r="A413" s="47" t="s">
        <v>501</v>
      </c>
      <c r="B413" s="47" t="s">
        <v>546</v>
      </c>
      <c r="C413" t="s">
        <v>501</v>
      </c>
      <c r="D413" t="s">
        <v>0</v>
      </c>
      <c r="E413" t="s">
        <v>528</v>
      </c>
      <c r="F413" t="s">
        <v>1</v>
      </c>
      <c r="G413" t="s">
        <v>529</v>
      </c>
      <c r="H413" t="s">
        <v>2</v>
      </c>
      <c r="I413" t="s">
        <v>86</v>
      </c>
      <c r="J413" s="67" t="s">
        <v>513</v>
      </c>
      <c r="K413">
        <v>192</v>
      </c>
    </row>
    <row r="414" spans="1:11" x14ac:dyDescent="0.3">
      <c r="A414" s="47" t="s">
        <v>501</v>
      </c>
      <c r="B414" s="47" t="s">
        <v>546</v>
      </c>
      <c r="C414" t="s">
        <v>501</v>
      </c>
      <c r="D414" t="s">
        <v>0</v>
      </c>
      <c r="E414" t="s">
        <v>528</v>
      </c>
      <c r="F414" t="s">
        <v>1</v>
      </c>
      <c r="G414" t="s">
        <v>529</v>
      </c>
      <c r="H414" t="s">
        <v>2</v>
      </c>
      <c r="I414" t="s">
        <v>86</v>
      </c>
      <c r="J414" s="67" t="s">
        <v>514</v>
      </c>
      <c r="K414">
        <v>25</v>
      </c>
    </row>
    <row r="415" spans="1:11" x14ac:dyDescent="0.3">
      <c r="A415" s="47" t="s">
        <v>501</v>
      </c>
      <c r="B415" s="47" t="s">
        <v>546</v>
      </c>
      <c r="C415" t="s">
        <v>501</v>
      </c>
      <c r="D415" t="s">
        <v>0</v>
      </c>
      <c r="E415" t="s">
        <v>528</v>
      </c>
      <c r="F415" t="s">
        <v>1</v>
      </c>
      <c r="G415" t="s">
        <v>529</v>
      </c>
      <c r="H415" t="s">
        <v>2</v>
      </c>
      <c r="I415" t="s">
        <v>86</v>
      </c>
      <c r="J415" s="67" t="s">
        <v>515</v>
      </c>
      <c r="K415">
        <v>31</v>
      </c>
    </row>
    <row r="416" spans="1:11" x14ac:dyDescent="0.3">
      <c r="A416" s="47" t="s">
        <v>501</v>
      </c>
      <c r="B416" s="47" t="s">
        <v>546</v>
      </c>
      <c r="C416" t="s">
        <v>501</v>
      </c>
      <c r="D416" t="s">
        <v>0</v>
      </c>
      <c r="E416" t="s">
        <v>528</v>
      </c>
      <c r="F416" t="s">
        <v>1</v>
      </c>
      <c r="G416" t="s">
        <v>529</v>
      </c>
      <c r="H416" t="s">
        <v>2</v>
      </c>
      <c r="I416" t="s">
        <v>86</v>
      </c>
      <c r="J416" s="67" t="s">
        <v>516</v>
      </c>
      <c r="K416">
        <v>33</v>
      </c>
    </row>
    <row r="417" spans="1:11" x14ac:dyDescent="0.3">
      <c r="A417" s="47" t="s">
        <v>501</v>
      </c>
      <c r="B417" s="47" t="s">
        <v>546</v>
      </c>
      <c r="C417" t="s">
        <v>501</v>
      </c>
      <c r="D417" t="s">
        <v>0</v>
      </c>
      <c r="E417" t="s">
        <v>528</v>
      </c>
      <c r="F417" t="s">
        <v>1</v>
      </c>
      <c r="G417" t="s">
        <v>529</v>
      </c>
      <c r="H417" t="s">
        <v>2</v>
      </c>
      <c r="I417" t="s">
        <v>86</v>
      </c>
      <c r="J417" s="67" t="s">
        <v>517</v>
      </c>
      <c r="K417">
        <v>292</v>
      </c>
    </row>
    <row r="418" spans="1:11" x14ac:dyDescent="0.3">
      <c r="A418" s="47" t="s">
        <v>501</v>
      </c>
      <c r="B418" s="47" t="s">
        <v>546</v>
      </c>
      <c r="C418" t="s">
        <v>501</v>
      </c>
      <c r="D418" t="s">
        <v>45</v>
      </c>
      <c r="E418" t="s">
        <v>530</v>
      </c>
      <c r="F418" t="s">
        <v>531</v>
      </c>
      <c r="G418" t="s">
        <v>532</v>
      </c>
      <c r="H418" t="s">
        <v>223</v>
      </c>
      <c r="I418" t="s">
        <v>498</v>
      </c>
      <c r="J418" s="67">
        <v>1</v>
      </c>
      <c r="K418">
        <v>1920</v>
      </c>
    </row>
    <row r="419" spans="1:11" x14ac:dyDescent="0.3">
      <c r="A419" s="47" t="s">
        <v>501</v>
      </c>
      <c r="B419" s="47" t="s">
        <v>546</v>
      </c>
      <c r="C419" t="s">
        <v>501</v>
      </c>
      <c r="D419" t="s">
        <v>45</v>
      </c>
      <c r="E419" t="s">
        <v>530</v>
      </c>
      <c r="F419" t="s">
        <v>531</v>
      </c>
      <c r="G419" t="s">
        <v>532</v>
      </c>
      <c r="H419" t="s">
        <v>223</v>
      </c>
      <c r="I419" t="s">
        <v>498</v>
      </c>
      <c r="J419" s="67">
        <v>2</v>
      </c>
      <c r="K419">
        <v>1073</v>
      </c>
    </row>
    <row r="420" spans="1:11" x14ac:dyDescent="0.3">
      <c r="A420" s="47" t="s">
        <v>501</v>
      </c>
      <c r="B420" s="47" t="s">
        <v>546</v>
      </c>
      <c r="C420" t="s">
        <v>501</v>
      </c>
      <c r="D420" t="s">
        <v>45</v>
      </c>
      <c r="E420" t="s">
        <v>530</v>
      </c>
      <c r="F420" t="s">
        <v>531</v>
      </c>
      <c r="G420" t="s">
        <v>532</v>
      </c>
      <c r="H420" t="s">
        <v>223</v>
      </c>
      <c r="I420" t="s">
        <v>498</v>
      </c>
      <c r="J420" s="67" t="s">
        <v>504</v>
      </c>
      <c r="K420">
        <v>805</v>
      </c>
    </row>
    <row r="421" spans="1:11" x14ac:dyDescent="0.3">
      <c r="A421" s="47" t="s">
        <v>501</v>
      </c>
      <c r="B421" s="47" t="s">
        <v>546</v>
      </c>
      <c r="C421" t="s">
        <v>501</v>
      </c>
      <c r="D421" t="s">
        <v>45</v>
      </c>
      <c r="E421" t="s">
        <v>530</v>
      </c>
      <c r="F421" t="s">
        <v>531</v>
      </c>
      <c r="G421" t="s">
        <v>532</v>
      </c>
      <c r="H421" t="s">
        <v>223</v>
      </c>
      <c r="I421" t="s">
        <v>498</v>
      </c>
      <c r="J421" s="67" t="s">
        <v>505</v>
      </c>
      <c r="K421">
        <v>169</v>
      </c>
    </row>
    <row r="422" spans="1:11" x14ac:dyDescent="0.3">
      <c r="A422" s="47" t="s">
        <v>501</v>
      </c>
      <c r="B422" s="47" t="s">
        <v>546</v>
      </c>
      <c r="C422" t="s">
        <v>501</v>
      </c>
      <c r="D422" t="s">
        <v>45</v>
      </c>
      <c r="E422" t="s">
        <v>530</v>
      </c>
      <c r="F422" t="s">
        <v>531</v>
      </c>
      <c r="G422" t="s">
        <v>532</v>
      </c>
      <c r="H422" t="s">
        <v>223</v>
      </c>
      <c r="I422" t="s">
        <v>498</v>
      </c>
      <c r="J422" s="67" t="s">
        <v>506</v>
      </c>
      <c r="K422">
        <v>49</v>
      </c>
    </row>
    <row r="423" spans="1:11" x14ac:dyDescent="0.3">
      <c r="A423" s="47" t="s">
        <v>501</v>
      </c>
      <c r="B423" s="47" t="s">
        <v>546</v>
      </c>
      <c r="C423" t="s">
        <v>501</v>
      </c>
      <c r="D423" t="s">
        <v>45</v>
      </c>
      <c r="E423" t="s">
        <v>530</v>
      </c>
      <c r="F423" t="s">
        <v>531</v>
      </c>
      <c r="G423" t="s">
        <v>532</v>
      </c>
      <c r="H423" t="s">
        <v>223</v>
      </c>
      <c r="I423" t="s">
        <v>498</v>
      </c>
      <c r="J423" s="67" t="s">
        <v>507</v>
      </c>
      <c r="K423">
        <v>19</v>
      </c>
    </row>
    <row r="424" spans="1:11" x14ac:dyDescent="0.3">
      <c r="A424" s="47" t="s">
        <v>501</v>
      </c>
      <c r="B424" s="47" t="s">
        <v>546</v>
      </c>
      <c r="C424" t="s">
        <v>501</v>
      </c>
      <c r="D424" t="s">
        <v>45</v>
      </c>
      <c r="E424" t="s">
        <v>530</v>
      </c>
      <c r="F424" t="s">
        <v>531</v>
      </c>
      <c r="G424" t="s">
        <v>532</v>
      </c>
      <c r="H424" t="s">
        <v>223</v>
      </c>
      <c r="I424" t="s">
        <v>498</v>
      </c>
      <c r="J424" s="67" t="s">
        <v>508</v>
      </c>
      <c r="K424">
        <v>21</v>
      </c>
    </row>
    <row r="425" spans="1:11" x14ac:dyDescent="0.3">
      <c r="A425" s="47" t="s">
        <v>501</v>
      </c>
      <c r="B425" s="47" t="s">
        <v>546</v>
      </c>
      <c r="C425" t="s">
        <v>501</v>
      </c>
      <c r="D425" t="s">
        <v>45</v>
      </c>
      <c r="E425" t="s">
        <v>530</v>
      </c>
      <c r="F425" t="s">
        <v>531</v>
      </c>
      <c r="G425" t="s">
        <v>532</v>
      </c>
      <c r="H425" t="s">
        <v>223</v>
      </c>
      <c r="I425" t="s">
        <v>498</v>
      </c>
      <c r="J425" s="67" t="s">
        <v>509</v>
      </c>
      <c r="K425">
        <v>10</v>
      </c>
    </row>
    <row r="426" spans="1:11" x14ac:dyDescent="0.3">
      <c r="A426" s="47" t="s">
        <v>501</v>
      </c>
      <c r="B426" s="47" t="s">
        <v>546</v>
      </c>
      <c r="C426" t="s">
        <v>501</v>
      </c>
      <c r="D426" t="s">
        <v>45</v>
      </c>
      <c r="E426" t="s">
        <v>530</v>
      </c>
      <c r="F426" t="s">
        <v>531</v>
      </c>
      <c r="G426" t="s">
        <v>532</v>
      </c>
      <c r="H426" t="s">
        <v>223</v>
      </c>
      <c r="I426" t="s">
        <v>498</v>
      </c>
      <c r="J426" s="67" t="s">
        <v>510</v>
      </c>
      <c r="K426">
        <v>193</v>
      </c>
    </row>
    <row r="427" spans="1:11" x14ac:dyDescent="0.3">
      <c r="A427" s="47" t="s">
        <v>501</v>
      </c>
      <c r="B427" s="47" t="s">
        <v>546</v>
      </c>
      <c r="C427" t="s">
        <v>501</v>
      </c>
      <c r="D427" t="s">
        <v>45</v>
      </c>
      <c r="E427" t="s">
        <v>530</v>
      </c>
      <c r="F427" t="s">
        <v>531</v>
      </c>
      <c r="G427" t="s">
        <v>532</v>
      </c>
      <c r="H427" t="s">
        <v>223</v>
      </c>
      <c r="I427" t="s">
        <v>498</v>
      </c>
      <c r="J427" s="67" t="s">
        <v>511</v>
      </c>
      <c r="K427">
        <v>87</v>
      </c>
    </row>
    <row r="428" spans="1:11" x14ac:dyDescent="0.3">
      <c r="A428" s="47" t="s">
        <v>501</v>
      </c>
      <c r="B428" s="47" t="s">
        <v>546</v>
      </c>
      <c r="C428" t="s">
        <v>501</v>
      </c>
      <c r="D428" t="s">
        <v>45</v>
      </c>
      <c r="E428" t="s">
        <v>530</v>
      </c>
      <c r="F428" t="s">
        <v>531</v>
      </c>
      <c r="G428" t="s">
        <v>532</v>
      </c>
      <c r="H428" t="s">
        <v>223</v>
      </c>
      <c r="I428" t="s">
        <v>498</v>
      </c>
      <c r="J428" s="67" t="s">
        <v>512</v>
      </c>
      <c r="K428">
        <v>155</v>
      </c>
    </row>
    <row r="429" spans="1:11" x14ac:dyDescent="0.3">
      <c r="A429" s="47" t="s">
        <v>501</v>
      </c>
      <c r="B429" s="47" t="s">
        <v>546</v>
      </c>
      <c r="C429" t="s">
        <v>501</v>
      </c>
      <c r="D429" t="s">
        <v>45</v>
      </c>
      <c r="E429" t="s">
        <v>530</v>
      </c>
      <c r="F429" t="s">
        <v>531</v>
      </c>
      <c r="G429" t="s">
        <v>532</v>
      </c>
      <c r="H429" t="s">
        <v>223</v>
      </c>
      <c r="I429" t="s">
        <v>498</v>
      </c>
      <c r="J429" s="67" t="s">
        <v>513</v>
      </c>
      <c r="K429">
        <v>301</v>
      </c>
    </row>
    <row r="430" spans="1:11" x14ac:dyDescent="0.3">
      <c r="A430" s="47" t="s">
        <v>501</v>
      </c>
      <c r="B430" s="47" t="s">
        <v>546</v>
      </c>
      <c r="C430" t="s">
        <v>501</v>
      </c>
      <c r="D430" t="s">
        <v>45</v>
      </c>
      <c r="E430" t="s">
        <v>530</v>
      </c>
      <c r="F430" t="s">
        <v>531</v>
      </c>
      <c r="G430" t="s">
        <v>532</v>
      </c>
      <c r="H430" t="s">
        <v>223</v>
      </c>
      <c r="I430" t="s">
        <v>498</v>
      </c>
      <c r="J430" s="67" t="s">
        <v>514</v>
      </c>
      <c r="K430">
        <v>36</v>
      </c>
    </row>
    <row r="431" spans="1:11" x14ac:dyDescent="0.3">
      <c r="A431" s="47" t="s">
        <v>501</v>
      </c>
      <c r="B431" s="47" t="s">
        <v>546</v>
      </c>
      <c r="C431" t="s">
        <v>501</v>
      </c>
      <c r="D431" t="s">
        <v>45</v>
      </c>
      <c r="E431" t="s">
        <v>530</v>
      </c>
      <c r="F431" t="s">
        <v>531</v>
      </c>
      <c r="G431" t="s">
        <v>532</v>
      </c>
      <c r="H431" t="s">
        <v>223</v>
      </c>
      <c r="I431" t="s">
        <v>498</v>
      </c>
      <c r="J431" s="67" t="s">
        <v>515</v>
      </c>
      <c r="K431">
        <v>259</v>
      </c>
    </row>
    <row r="432" spans="1:11" x14ac:dyDescent="0.3">
      <c r="A432" s="47" t="s">
        <v>501</v>
      </c>
      <c r="B432" s="47" t="s">
        <v>546</v>
      </c>
      <c r="C432" t="s">
        <v>501</v>
      </c>
      <c r="D432" t="s">
        <v>45</v>
      </c>
      <c r="E432" t="s">
        <v>530</v>
      </c>
      <c r="F432" t="s">
        <v>531</v>
      </c>
      <c r="G432" t="s">
        <v>532</v>
      </c>
      <c r="H432" t="s">
        <v>223</v>
      </c>
      <c r="I432" t="s">
        <v>498</v>
      </c>
      <c r="J432" s="67" t="s">
        <v>516</v>
      </c>
      <c r="K432">
        <v>32</v>
      </c>
    </row>
    <row r="433" spans="1:11" x14ac:dyDescent="0.3">
      <c r="A433" s="47" t="s">
        <v>501</v>
      </c>
      <c r="B433" s="47" t="s">
        <v>546</v>
      </c>
      <c r="C433" t="s">
        <v>501</v>
      </c>
      <c r="D433" t="s">
        <v>45</v>
      </c>
      <c r="E433" t="s">
        <v>530</v>
      </c>
      <c r="F433" t="s">
        <v>531</v>
      </c>
      <c r="G433" t="s">
        <v>532</v>
      </c>
      <c r="H433" t="s">
        <v>223</v>
      </c>
      <c r="I433" t="s">
        <v>498</v>
      </c>
      <c r="J433" s="67" t="s">
        <v>517</v>
      </c>
      <c r="K433">
        <v>10</v>
      </c>
    </row>
    <row r="434" spans="1:11" x14ac:dyDescent="0.3">
      <c r="A434" s="47" t="s">
        <v>501</v>
      </c>
      <c r="B434" s="47" t="s">
        <v>546</v>
      </c>
      <c r="C434" t="s">
        <v>501</v>
      </c>
      <c r="D434" t="s">
        <v>0</v>
      </c>
      <c r="E434" t="s">
        <v>528</v>
      </c>
      <c r="F434" t="s">
        <v>537</v>
      </c>
      <c r="G434" t="s">
        <v>543</v>
      </c>
      <c r="H434" t="s">
        <v>88</v>
      </c>
      <c r="I434" t="s">
        <v>497</v>
      </c>
      <c r="J434" s="67">
        <v>1</v>
      </c>
      <c r="K434">
        <v>6942</v>
      </c>
    </row>
    <row r="435" spans="1:11" x14ac:dyDescent="0.3">
      <c r="A435" s="47" t="s">
        <v>501</v>
      </c>
      <c r="B435" s="47" t="s">
        <v>546</v>
      </c>
      <c r="C435" t="s">
        <v>501</v>
      </c>
      <c r="D435" t="s">
        <v>0</v>
      </c>
      <c r="E435" t="s">
        <v>528</v>
      </c>
      <c r="F435" t="s">
        <v>537</v>
      </c>
      <c r="G435" t="s">
        <v>543</v>
      </c>
      <c r="H435" t="s">
        <v>88</v>
      </c>
      <c r="I435" t="s">
        <v>497</v>
      </c>
      <c r="J435" s="67">
        <v>2</v>
      </c>
      <c r="K435">
        <v>571</v>
      </c>
    </row>
    <row r="436" spans="1:11" x14ac:dyDescent="0.3">
      <c r="A436" s="47" t="s">
        <v>501</v>
      </c>
      <c r="B436" s="47" t="s">
        <v>546</v>
      </c>
      <c r="C436" t="s">
        <v>501</v>
      </c>
      <c r="D436" t="s">
        <v>0</v>
      </c>
      <c r="E436" t="s">
        <v>528</v>
      </c>
      <c r="F436" t="s">
        <v>537</v>
      </c>
      <c r="G436" t="s">
        <v>543</v>
      </c>
      <c r="H436" t="s">
        <v>88</v>
      </c>
      <c r="I436" t="s">
        <v>497</v>
      </c>
      <c r="J436" s="67" t="s">
        <v>504</v>
      </c>
      <c r="K436">
        <v>337</v>
      </c>
    </row>
    <row r="437" spans="1:11" x14ac:dyDescent="0.3">
      <c r="A437" s="47" t="s">
        <v>501</v>
      </c>
      <c r="B437" s="47" t="s">
        <v>546</v>
      </c>
      <c r="C437" t="s">
        <v>501</v>
      </c>
      <c r="D437" t="s">
        <v>0</v>
      </c>
      <c r="E437" t="s">
        <v>528</v>
      </c>
      <c r="F437" t="s">
        <v>537</v>
      </c>
      <c r="G437" t="s">
        <v>543</v>
      </c>
      <c r="H437" t="s">
        <v>88</v>
      </c>
      <c r="I437" t="s">
        <v>497</v>
      </c>
      <c r="J437" s="67" t="s">
        <v>505</v>
      </c>
      <c r="K437">
        <v>129</v>
      </c>
    </row>
    <row r="438" spans="1:11" x14ac:dyDescent="0.3">
      <c r="A438" s="47" t="s">
        <v>501</v>
      </c>
      <c r="B438" s="47" t="s">
        <v>546</v>
      </c>
      <c r="C438" t="s">
        <v>501</v>
      </c>
      <c r="D438" t="s">
        <v>0</v>
      </c>
      <c r="E438" t="s">
        <v>528</v>
      </c>
      <c r="F438" t="s">
        <v>537</v>
      </c>
      <c r="G438" t="s">
        <v>543</v>
      </c>
      <c r="H438" t="s">
        <v>88</v>
      </c>
      <c r="I438" t="s">
        <v>497</v>
      </c>
      <c r="J438" s="67" t="s">
        <v>506</v>
      </c>
      <c r="K438">
        <v>45</v>
      </c>
    </row>
    <row r="439" spans="1:11" x14ac:dyDescent="0.3">
      <c r="A439" s="47" t="s">
        <v>501</v>
      </c>
      <c r="B439" s="47" t="s">
        <v>546</v>
      </c>
      <c r="C439" t="s">
        <v>501</v>
      </c>
      <c r="D439" t="s">
        <v>0</v>
      </c>
      <c r="E439" t="s">
        <v>528</v>
      </c>
      <c r="F439" t="s">
        <v>537</v>
      </c>
      <c r="G439" t="s">
        <v>543</v>
      </c>
      <c r="H439" t="s">
        <v>88</v>
      </c>
      <c r="I439" t="s">
        <v>497</v>
      </c>
      <c r="J439" s="67" t="s">
        <v>507</v>
      </c>
      <c r="K439">
        <v>24</v>
      </c>
    </row>
    <row r="440" spans="1:11" x14ac:dyDescent="0.3">
      <c r="A440" s="47" t="s">
        <v>501</v>
      </c>
      <c r="B440" s="47" t="s">
        <v>546</v>
      </c>
      <c r="C440" t="s">
        <v>501</v>
      </c>
      <c r="D440" t="s">
        <v>0</v>
      </c>
      <c r="E440" t="s">
        <v>528</v>
      </c>
      <c r="F440" t="s">
        <v>537</v>
      </c>
      <c r="G440" t="s">
        <v>543</v>
      </c>
      <c r="H440" t="s">
        <v>88</v>
      </c>
      <c r="I440" t="s">
        <v>497</v>
      </c>
      <c r="J440" s="67" t="s">
        <v>508</v>
      </c>
      <c r="K440">
        <v>27</v>
      </c>
    </row>
    <row r="441" spans="1:11" x14ac:dyDescent="0.3">
      <c r="A441" s="47" t="s">
        <v>501</v>
      </c>
      <c r="B441" s="47" t="s">
        <v>546</v>
      </c>
      <c r="C441" t="s">
        <v>501</v>
      </c>
      <c r="D441" t="s">
        <v>0</v>
      </c>
      <c r="E441" t="s">
        <v>528</v>
      </c>
      <c r="F441" t="s">
        <v>537</v>
      </c>
      <c r="G441" t="s">
        <v>543</v>
      </c>
      <c r="H441" t="s">
        <v>88</v>
      </c>
      <c r="I441" t="s">
        <v>497</v>
      </c>
      <c r="J441" s="67" t="s">
        <v>509</v>
      </c>
      <c r="K441">
        <v>9</v>
      </c>
    </row>
    <row r="442" spans="1:11" x14ac:dyDescent="0.3">
      <c r="A442" s="47" t="s">
        <v>501</v>
      </c>
      <c r="B442" s="47" t="s">
        <v>546</v>
      </c>
      <c r="C442" t="s">
        <v>501</v>
      </c>
      <c r="D442" t="s">
        <v>0</v>
      </c>
      <c r="E442" t="s">
        <v>528</v>
      </c>
      <c r="F442" t="s">
        <v>537</v>
      </c>
      <c r="G442" t="s">
        <v>543</v>
      </c>
      <c r="H442" t="s">
        <v>88</v>
      </c>
      <c r="I442" t="s">
        <v>497</v>
      </c>
      <c r="J442" s="67" t="s">
        <v>510</v>
      </c>
      <c r="K442">
        <v>164</v>
      </c>
    </row>
    <row r="443" spans="1:11" x14ac:dyDescent="0.3">
      <c r="A443" s="47" t="s">
        <v>501</v>
      </c>
      <c r="B443" s="47" t="s">
        <v>546</v>
      </c>
      <c r="C443" t="s">
        <v>501</v>
      </c>
      <c r="D443" t="s">
        <v>0</v>
      </c>
      <c r="E443" t="s">
        <v>528</v>
      </c>
      <c r="F443" t="s">
        <v>537</v>
      </c>
      <c r="G443" t="s">
        <v>543</v>
      </c>
      <c r="H443" t="s">
        <v>88</v>
      </c>
      <c r="I443" t="s">
        <v>497</v>
      </c>
      <c r="J443" s="67" t="s">
        <v>511</v>
      </c>
      <c r="K443">
        <v>25</v>
      </c>
    </row>
    <row r="444" spans="1:11" x14ac:dyDescent="0.3">
      <c r="A444" s="47" t="s">
        <v>501</v>
      </c>
      <c r="B444" s="47" t="s">
        <v>546</v>
      </c>
      <c r="C444" t="s">
        <v>501</v>
      </c>
      <c r="D444" t="s">
        <v>0</v>
      </c>
      <c r="E444" t="s">
        <v>528</v>
      </c>
      <c r="F444" t="s">
        <v>537</v>
      </c>
      <c r="G444" t="s">
        <v>543</v>
      </c>
      <c r="H444" t="s">
        <v>88</v>
      </c>
      <c r="I444" t="s">
        <v>497</v>
      </c>
      <c r="J444" s="67" t="s">
        <v>512</v>
      </c>
      <c r="K444">
        <v>113</v>
      </c>
    </row>
    <row r="445" spans="1:11" x14ac:dyDescent="0.3">
      <c r="A445" s="47" t="s">
        <v>501</v>
      </c>
      <c r="B445" s="47" t="s">
        <v>546</v>
      </c>
      <c r="C445" t="s">
        <v>501</v>
      </c>
      <c r="D445" t="s">
        <v>0</v>
      </c>
      <c r="E445" t="s">
        <v>528</v>
      </c>
      <c r="F445" t="s">
        <v>537</v>
      </c>
      <c r="G445" t="s">
        <v>543</v>
      </c>
      <c r="H445" t="s">
        <v>88</v>
      </c>
      <c r="I445" t="s">
        <v>497</v>
      </c>
      <c r="J445" s="67" t="s">
        <v>513</v>
      </c>
      <c r="K445">
        <v>120</v>
      </c>
    </row>
    <row r="446" spans="1:11" x14ac:dyDescent="0.3">
      <c r="A446" s="47" t="s">
        <v>501</v>
      </c>
      <c r="B446" s="47" t="s">
        <v>546</v>
      </c>
      <c r="C446" t="s">
        <v>501</v>
      </c>
      <c r="D446" t="s">
        <v>0</v>
      </c>
      <c r="E446" t="s">
        <v>528</v>
      </c>
      <c r="F446" t="s">
        <v>537</v>
      </c>
      <c r="G446" t="s">
        <v>543</v>
      </c>
      <c r="H446" t="s">
        <v>88</v>
      </c>
      <c r="I446" t="s">
        <v>497</v>
      </c>
      <c r="J446" s="67" t="s">
        <v>514</v>
      </c>
      <c r="K446">
        <v>0</v>
      </c>
    </row>
    <row r="447" spans="1:11" x14ac:dyDescent="0.3">
      <c r="A447" s="47" t="s">
        <v>501</v>
      </c>
      <c r="B447" s="47" t="s">
        <v>546</v>
      </c>
      <c r="C447" t="s">
        <v>501</v>
      </c>
      <c r="D447" t="s">
        <v>0</v>
      </c>
      <c r="E447" t="s">
        <v>528</v>
      </c>
      <c r="F447" t="s">
        <v>537</v>
      </c>
      <c r="G447" t="s">
        <v>543</v>
      </c>
      <c r="H447" t="s">
        <v>88</v>
      </c>
      <c r="I447" t="s">
        <v>497</v>
      </c>
      <c r="J447" s="67" t="s">
        <v>515</v>
      </c>
      <c r="K447">
        <v>122</v>
      </c>
    </row>
    <row r="448" spans="1:11" x14ac:dyDescent="0.3">
      <c r="A448" s="47" t="s">
        <v>501</v>
      </c>
      <c r="B448" s="47" t="s">
        <v>546</v>
      </c>
      <c r="C448" t="s">
        <v>501</v>
      </c>
      <c r="D448" t="s">
        <v>0</v>
      </c>
      <c r="E448" t="s">
        <v>528</v>
      </c>
      <c r="F448" t="s">
        <v>537</v>
      </c>
      <c r="G448" t="s">
        <v>543</v>
      </c>
      <c r="H448" t="s">
        <v>88</v>
      </c>
      <c r="I448" t="s">
        <v>497</v>
      </c>
      <c r="J448" s="67" t="s">
        <v>516</v>
      </c>
      <c r="K448">
        <v>22</v>
      </c>
    </row>
    <row r="449" spans="1:11" x14ac:dyDescent="0.3">
      <c r="A449" s="47" t="s">
        <v>501</v>
      </c>
      <c r="B449" s="47" t="s">
        <v>546</v>
      </c>
      <c r="C449" t="s">
        <v>501</v>
      </c>
      <c r="D449" t="s">
        <v>0</v>
      </c>
      <c r="E449" t="s">
        <v>528</v>
      </c>
      <c r="F449" t="s">
        <v>537</v>
      </c>
      <c r="G449" t="s">
        <v>543</v>
      </c>
      <c r="H449" t="s">
        <v>88</v>
      </c>
      <c r="I449" t="s">
        <v>497</v>
      </c>
      <c r="J449" s="67" t="s">
        <v>517</v>
      </c>
      <c r="K449">
        <v>5</v>
      </c>
    </row>
    <row r="450" spans="1:11" x14ac:dyDescent="0.3">
      <c r="A450" s="47" t="s">
        <v>501</v>
      </c>
      <c r="B450" s="47" t="s">
        <v>546</v>
      </c>
      <c r="C450" t="s">
        <v>501</v>
      </c>
      <c r="D450" t="s">
        <v>3</v>
      </c>
      <c r="E450" t="s">
        <v>518</v>
      </c>
      <c r="F450" t="s">
        <v>38</v>
      </c>
      <c r="G450" t="s">
        <v>533</v>
      </c>
      <c r="H450" t="s">
        <v>292</v>
      </c>
      <c r="I450" t="s">
        <v>453</v>
      </c>
      <c r="J450" s="67">
        <v>1</v>
      </c>
      <c r="K450">
        <v>689</v>
      </c>
    </row>
    <row r="451" spans="1:11" x14ac:dyDescent="0.3">
      <c r="A451" s="47" t="s">
        <v>501</v>
      </c>
      <c r="B451" s="47" t="s">
        <v>546</v>
      </c>
      <c r="C451" t="s">
        <v>501</v>
      </c>
      <c r="D451" t="s">
        <v>3</v>
      </c>
      <c r="E451" t="s">
        <v>518</v>
      </c>
      <c r="F451" t="s">
        <v>38</v>
      </c>
      <c r="G451" t="s">
        <v>533</v>
      </c>
      <c r="H451" t="s">
        <v>292</v>
      </c>
      <c r="I451" t="s">
        <v>453</v>
      </c>
      <c r="J451" s="67">
        <v>2</v>
      </c>
      <c r="K451">
        <v>29</v>
      </c>
    </row>
    <row r="452" spans="1:11" x14ac:dyDescent="0.3">
      <c r="A452" s="47" t="s">
        <v>501</v>
      </c>
      <c r="B452" s="47" t="s">
        <v>546</v>
      </c>
      <c r="C452" t="s">
        <v>501</v>
      </c>
      <c r="D452" t="s">
        <v>3</v>
      </c>
      <c r="E452" t="s">
        <v>518</v>
      </c>
      <c r="F452" t="s">
        <v>38</v>
      </c>
      <c r="G452" t="s">
        <v>533</v>
      </c>
      <c r="H452" t="s">
        <v>292</v>
      </c>
      <c r="I452" t="s">
        <v>453</v>
      </c>
      <c r="J452" s="67" t="s">
        <v>504</v>
      </c>
      <c r="K452">
        <v>14</v>
      </c>
    </row>
    <row r="453" spans="1:11" x14ac:dyDescent="0.3">
      <c r="A453" s="47" t="s">
        <v>501</v>
      </c>
      <c r="B453" s="47" t="s">
        <v>546</v>
      </c>
      <c r="C453" t="s">
        <v>501</v>
      </c>
      <c r="D453" t="s">
        <v>3</v>
      </c>
      <c r="E453" t="s">
        <v>518</v>
      </c>
      <c r="F453" t="s">
        <v>38</v>
      </c>
      <c r="G453" t="s">
        <v>533</v>
      </c>
      <c r="H453" t="s">
        <v>292</v>
      </c>
      <c r="I453" t="s">
        <v>453</v>
      </c>
      <c r="J453" s="67" t="s">
        <v>505</v>
      </c>
      <c r="K453">
        <v>3</v>
      </c>
    </row>
    <row r="454" spans="1:11" x14ac:dyDescent="0.3">
      <c r="A454" s="47" t="s">
        <v>501</v>
      </c>
      <c r="B454" s="47" t="s">
        <v>546</v>
      </c>
      <c r="C454" t="s">
        <v>501</v>
      </c>
      <c r="D454" t="s">
        <v>3</v>
      </c>
      <c r="E454" t="s">
        <v>518</v>
      </c>
      <c r="F454" t="s">
        <v>38</v>
      </c>
      <c r="G454" t="s">
        <v>533</v>
      </c>
      <c r="H454" t="s">
        <v>292</v>
      </c>
      <c r="I454" t="s">
        <v>453</v>
      </c>
      <c r="J454" s="67" t="s">
        <v>506</v>
      </c>
      <c r="K454">
        <v>1</v>
      </c>
    </row>
    <row r="455" spans="1:11" x14ac:dyDescent="0.3">
      <c r="A455" s="47" t="s">
        <v>501</v>
      </c>
      <c r="B455" s="47" t="s">
        <v>546</v>
      </c>
      <c r="C455" t="s">
        <v>501</v>
      </c>
      <c r="D455" t="s">
        <v>3</v>
      </c>
      <c r="E455" t="s">
        <v>518</v>
      </c>
      <c r="F455" t="s">
        <v>38</v>
      </c>
      <c r="G455" t="s">
        <v>533</v>
      </c>
      <c r="H455" t="s">
        <v>292</v>
      </c>
      <c r="I455" t="s">
        <v>453</v>
      </c>
      <c r="J455" s="67" t="s">
        <v>507</v>
      </c>
      <c r="K455">
        <v>4</v>
      </c>
    </row>
    <row r="456" spans="1:11" x14ac:dyDescent="0.3">
      <c r="A456" s="47" t="s">
        <v>501</v>
      </c>
      <c r="B456" s="47" t="s">
        <v>546</v>
      </c>
      <c r="C456" t="s">
        <v>501</v>
      </c>
      <c r="D456" t="s">
        <v>3</v>
      </c>
      <c r="E456" t="s">
        <v>518</v>
      </c>
      <c r="F456" t="s">
        <v>38</v>
      </c>
      <c r="G456" t="s">
        <v>533</v>
      </c>
      <c r="H456" t="s">
        <v>292</v>
      </c>
      <c r="I456" t="s">
        <v>453</v>
      </c>
      <c r="J456" s="67" t="s">
        <v>508</v>
      </c>
      <c r="K456">
        <v>7</v>
      </c>
    </row>
    <row r="457" spans="1:11" x14ac:dyDescent="0.3">
      <c r="A457" s="47" t="s">
        <v>501</v>
      </c>
      <c r="B457" s="47" t="s">
        <v>546</v>
      </c>
      <c r="C457" t="s">
        <v>501</v>
      </c>
      <c r="D457" t="s">
        <v>3</v>
      </c>
      <c r="E457" t="s">
        <v>518</v>
      </c>
      <c r="F457" t="s">
        <v>38</v>
      </c>
      <c r="G457" t="s">
        <v>533</v>
      </c>
      <c r="H457" t="s">
        <v>292</v>
      </c>
      <c r="I457" t="s">
        <v>453</v>
      </c>
      <c r="J457" s="67" t="s">
        <v>509</v>
      </c>
      <c r="K457">
        <v>0</v>
      </c>
    </row>
    <row r="458" spans="1:11" x14ac:dyDescent="0.3">
      <c r="A458" s="47" t="s">
        <v>501</v>
      </c>
      <c r="B458" s="47" t="s">
        <v>546</v>
      </c>
      <c r="C458" t="s">
        <v>501</v>
      </c>
      <c r="D458" t="s">
        <v>3</v>
      </c>
      <c r="E458" t="s">
        <v>518</v>
      </c>
      <c r="F458" t="s">
        <v>38</v>
      </c>
      <c r="G458" t="s">
        <v>533</v>
      </c>
      <c r="H458" t="s">
        <v>292</v>
      </c>
      <c r="I458" t="s">
        <v>453</v>
      </c>
      <c r="J458" s="67" t="s">
        <v>510</v>
      </c>
      <c r="K458">
        <v>4</v>
      </c>
    </row>
    <row r="459" spans="1:11" x14ac:dyDescent="0.3">
      <c r="A459" s="47" t="s">
        <v>501</v>
      </c>
      <c r="B459" s="47" t="s">
        <v>546</v>
      </c>
      <c r="C459" t="s">
        <v>501</v>
      </c>
      <c r="D459" t="s">
        <v>3</v>
      </c>
      <c r="E459" t="s">
        <v>518</v>
      </c>
      <c r="F459" t="s">
        <v>38</v>
      </c>
      <c r="G459" t="s">
        <v>533</v>
      </c>
      <c r="H459" t="s">
        <v>292</v>
      </c>
      <c r="I459" t="s">
        <v>453</v>
      </c>
      <c r="J459" s="67" t="s">
        <v>511</v>
      </c>
      <c r="K459">
        <v>5</v>
      </c>
    </row>
    <row r="460" spans="1:11" x14ac:dyDescent="0.3">
      <c r="A460" s="47" t="s">
        <v>501</v>
      </c>
      <c r="B460" s="47" t="s">
        <v>546</v>
      </c>
      <c r="C460" t="s">
        <v>501</v>
      </c>
      <c r="D460" t="s">
        <v>3</v>
      </c>
      <c r="E460" t="s">
        <v>518</v>
      </c>
      <c r="F460" t="s">
        <v>38</v>
      </c>
      <c r="G460" t="s">
        <v>533</v>
      </c>
      <c r="H460" t="s">
        <v>292</v>
      </c>
      <c r="I460" t="s">
        <v>453</v>
      </c>
      <c r="J460" s="67" t="s">
        <v>512</v>
      </c>
      <c r="K460">
        <v>6</v>
      </c>
    </row>
    <row r="461" spans="1:11" x14ac:dyDescent="0.3">
      <c r="A461" s="47" t="s">
        <v>501</v>
      </c>
      <c r="B461" s="47" t="s">
        <v>546</v>
      </c>
      <c r="C461" t="s">
        <v>501</v>
      </c>
      <c r="D461" t="s">
        <v>3</v>
      </c>
      <c r="E461" t="s">
        <v>518</v>
      </c>
      <c r="F461" t="s">
        <v>38</v>
      </c>
      <c r="G461" t="s">
        <v>533</v>
      </c>
      <c r="H461" t="s">
        <v>292</v>
      </c>
      <c r="I461" t="s">
        <v>453</v>
      </c>
      <c r="J461" s="67" t="s">
        <v>513</v>
      </c>
      <c r="K461">
        <v>7</v>
      </c>
    </row>
    <row r="462" spans="1:11" x14ac:dyDescent="0.3">
      <c r="A462" s="47" t="s">
        <v>501</v>
      </c>
      <c r="B462" s="47" t="s">
        <v>546</v>
      </c>
      <c r="C462" t="s">
        <v>501</v>
      </c>
      <c r="D462" t="s">
        <v>3</v>
      </c>
      <c r="E462" t="s">
        <v>518</v>
      </c>
      <c r="F462" t="s">
        <v>38</v>
      </c>
      <c r="G462" t="s">
        <v>533</v>
      </c>
      <c r="H462" t="s">
        <v>292</v>
      </c>
      <c r="I462" t="s">
        <v>453</v>
      </c>
      <c r="J462" s="67" t="s">
        <v>514</v>
      </c>
      <c r="K462">
        <v>0</v>
      </c>
    </row>
    <row r="463" spans="1:11" x14ac:dyDescent="0.3">
      <c r="A463" s="47" t="s">
        <v>501</v>
      </c>
      <c r="B463" s="47" t="s">
        <v>546</v>
      </c>
      <c r="C463" t="s">
        <v>501</v>
      </c>
      <c r="D463" t="s">
        <v>3</v>
      </c>
      <c r="E463" t="s">
        <v>518</v>
      </c>
      <c r="F463" t="s">
        <v>38</v>
      </c>
      <c r="G463" t="s">
        <v>533</v>
      </c>
      <c r="H463" t="s">
        <v>292</v>
      </c>
      <c r="I463" t="s">
        <v>453</v>
      </c>
      <c r="J463" s="67" t="s">
        <v>515</v>
      </c>
      <c r="K463">
        <v>5</v>
      </c>
    </row>
    <row r="464" spans="1:11" x14ac:dyDescent="0.3">
      <c r="A464" s="47" t="s">
        <v>501</v>
      </c>
      <c r="B464" s="47" t="s">
        <v>546</v>
      </c>
      <c r="C464" t="s">
        <v>501</v>
      </c>
      <c r="D464" t="s">
        <v>3</v>
      </c>
      <c r="E464" t="s">
        <v>518</v>
      </c>
      <c r="F464" t="s">
        <v>38</v>
      </c>
      <c r="G464" t="s">
        <v>533</v>
      </c>
      <c r="H464" t="s">
        <v>292</v>
      </c>
      <c r="I464" t="s">
        <v>453</v>
      </c>
      <c r="J464" s="67" t="s">
        <v>516</v>
      </c>
      <c r="K464">
        <v>2</v>
      </c>
    </row>
    <row r="465" spans="1:11" x14ac:dyDescent="0.3">
      <c r="A465" s="47" t="s">
        <v>501</v>
      </c>
      <c r="B465" s="47" t="s">
        <v>546</v>
      </c>
      <c r="C465" t="s">
        <v>501</v>
      </c>
      <c r="D465" t="s">
        <v>3</v>
      </c>
      <c r="E465" t="s">
        <v>518</v>
      </c>
      <c r="F465" t="s">
        <v>38</v>
      </c>
      <c r="G465" t="s">
        <v>533</v>
      </c>
      <c r="H465" t="s">
        <v>292</v>
      </c>
      <c r="I465" t="s">
        <v>453</v>
      </c>
      <c r="J465" s="67" t="s">
        <v>517</v>
      </c>
      <c r="K465">
        <v>0</v>
      </c>
    </row>
    <row r="466" spans="1:11" x14ac:dyDescent="0.3">
      <c r="A466" s="47" t="s">
        <v>501</v>
      </c>
      <c r="B466" s="47" t="s">
        <v>546</v>
      </c>
      <c r="C466" t="s">
        <v>501</v>
      </c>
      <c r="D466" t="s">
        <v>5</v>
      </c>
      <c r="E466" t="s">
        <v>524</v>
      </c>
      <c r="F466" t="s">
        <v>32</v>
      </c>
      <c r="G466" t="s">
        <v>534</v>
      </c>
      <c r="H466" t="s">
        <v>39</v>
      </c>
      <c r="I466" t="s">
        <v>207</v>
      </c>
      <c r="J466" s="67">
        <v>1</v>
      </c>
      <c r="K466">
        <v>0</v>
      </c>
    </row>
    <row r="467" spans="1:11" x14ac:dyDescent="0.3">
      <c r="A467" s="47" t="s">
        <v>501</v>
      </c>
      <c r="B467" s="47" t="s">
        <v>546</v>
      </c>
      <c r="C467" t="s">
        <v>501</v>
      </c>
      <c r="D467" t="s">
        <v>5</v>
      </c>
      <c r="E467" t="s">
        <v>524</v>
      </c>
      <c r="F467" t="s">
        <v>32</v>
      </c>
      <c r="G467" t="s">
        <v>534</v>
      </c>
      <c r="H467" t="s">
        <v>39</v>
      </c>
      <c r="I467" t="s">
        <v>207</v>
      </c>
      <c r="J467" s="67">
        <v>2</v>
      </c>
      <c r="K467">
        <v>1865</v>
      </c>
    </row>
    <row r="468" spans="1:11" x14ac:dyDescent="0.3">
      <c r="A468" s="47" t="s">
        <v>501</v>
      </c>
      <c r="B468" s="47" t="s">
        <v>546</v>
      </c>
      <c r="C468" t="s">
        <v>501</v>
      </c>
      <c r="D468" t="s">
        <v>5</v>
      </c>
      <c r="E468" t="s">
        <v>524</v>
      </c>
      <c r="F468" t="s">
        <v>32</v>
      </c>
      <c r="G468" t="s">
        <v>534</v>
      </c>
      <c r="H468" t="s">
        <v>39</v>
      </c>
      <c r="I468" t="s">
        <v>207</v>
      </c>
      <c r="J468" s="67" t="s">
        <v>504</v>
      </c>
      <c r="K468">
        <v>977</v>
      </c>
    </row>
    <row r="469" spans="1:11" x14ac:dyDescent="0.3">
      <c r="A469" s="47" t="s">
        <v>501</v>
      </c>
      <c r="B469" s="47" t="s">
        <v>546</v>
      </c>
      <c r="C469" t="s">
        <v>501</v>
      </c>
      <c r="D469" t="s">
        <v>5</v>
      </c>
      <c r="E469" t="s">
        <v>524</v>
      </c>
      <c r="F469" t="s">
        <v>32</v>
      </c>
      <c r="G469" t="s">
        <v>534</v>
      </c>
      <c r="H469" t="s">
        <v>39</v>
      </c>
      <c r="I469" t="s">
        <v>207</v>
      </c>
      <c r="J469" s="67" t="s">
        <v>505</v>
      </c>
      <c r="K469">
        <v>246</v>
      </c>
    </row>
    <row r="470" spans="1:11" x14ac:dyDescent="0.3">
      <c r="A470" s="47" t="s">
        <v>501</v>
      </c>
      <c r="B470" s="47" t="s">
        <v>546</v>
      </c>
      <c r="C470" t="s">
        <v>501</v>
      </c>
      <c r="D470" t="s">
        <v>5</v>
      </c>
      <c r="E470" t="s">
        <v>524</v>
      </c>
      <c r="F470" t="s">
        <v>32</v>
      </c>
      <c r="G470" t="s">
        <v>534</v>
      </c>
      <c r="H470" t="s">
        <v>39</v>
      </c>
      <c r="I470" t="s">
        <v>207</v>
      </c>
      <c r="J470" s="67" t="s">
        <v>506</v>
      </c>
      <c r="K470">
        <v>140</v>
      </c>
    </row>
    <row r="471" spans="1:11" x14ac:dyDescent="0.3">
      <c r="A471" s="47" t="s">
        <v>501</v>
      </c>
      <c r="B471" s="47" t="s">
        <v>546</v>
      </c>
      <c r="C471" t="s">
        <v>501</v>
      </c>
      <c r="D471" t="s">
        <v>5</v>
      </c>
      <c r="E471" t="s">
        <v>524</v>
      </c>
      <c r="F471" t="s">
        <v>32</v>
      </c>
      <c r="G471" t="s">
        <v>534</v>
      </c>
      <c r="H471" t="s">
        <v>39</v>
      </c>
      <c r="I471" t="s">
        <v>207</v>
      </c>
      <c r="J471" s="67" t="s">
        <v>507</v>
      </c>
      <c r="K471">
        <v>192</v>
      </c>
    </row>
    <row r="472" spans="1:11" x14ac:dyDescent="0.3">
      <c r="A472" s="47" t="s">
        <v>501</v>
      </c>
      <c r="B472" s="47" t="s">
        <v>546</v>
      </c>
      <c r="C472" t="s">
        <v>501</v>
      </c>
      <c r="D472" t="s">
        <v>5</v>
      </c>
      <c r="E472" t="s">
        <v>524</v>
      </c>
      <c r="F472" t="s">
        <v>32</v>
      </c>
      <c r="G472" t="s">
        <v>534</v>
      </c>
      <c r="H472" t="s">
        <v>39</v>
      </c>
      <c r="I472" t="s">
        <v>207</v>
      </c>
      <c r="J472" s="67" t="s">
        <v>508</v>
      </c>
      <c r="K472">
        <v>308</v>
      </c>
    </row>
    <row r="473" spans="1:11" x14ac:dyDescent="0.3">
      <c r="A473" s="47" t="s">
        <v>501</v>
      </c>
      <c r="B473" s="47" t="s">
        <v>546</v>
      </c>
      <c r="C473" t="s">
        <v>501</v>
      </c>
      <c r="D473" t="s">
        <v>5</v>
      </c>
      <c r="E473" t="s">
        <v>524</v>
      </c>
      <c r="F473" t="s">
        <v>32</v>
      </c>
      <c r="G473" t="s">
        <v>534</v>
      </c>
      <c r="H473" t="s">
        <v>39</v>
      </c>
      <c r="I473" t="s">
        <v>207</v>
      </c>
      <c r="J473" s="67" t="s">
        <v>509</v>
      </c>
      <c r="K473">
        <v>2</v>
      </c>
    </row>
    <row r="474" spans="1:11" x14ac:dyDescent="0.3">
      <c r="A474" s="47" t="s">
        <v>501</v>
      </c>
      <c r="B474" s="47" t="s">
        <v>546</v>
      </c>
      <c r="C474" t="s">
        <v>501</v>
      </c>
      <c r="D474" t="s">
        <v>5</v>
      </c>
      <c r="E474" t="s">
        <v>524</v>
      </c>
      <c r="F474" t="s">
        <v>32</v>
      </c>
      <c r="G474" t="s">
        <v>534</v>
      </c>
      <c r="H474" t="s">
        <v>39</v>
      </c>
      <c r="I474" t="s">
        <v>207</v>
      </c>
      <c r="J474" s="67" t="s">
        <v>510</v>
      </c>
      <c r="K474">
        <v>408</v>
      </c>
    </row>
    <row r="475" spans="1:11" x14ac:dyDescent="0.3">
      <c r="A475" s="47" t="s">
        <v>501</v>
      </c>
      <c r="B475" s="47" t="s">
        <v>546</v>
      </c>
      <c r="C475" t="s">
        <v>501</v>
      </c>
      <c r="D475" t="s">
        <v>5</v>
      </c>
      <c r="E475" t="s">
        <v>524</v>
      </c>
      <c r="F475" t="s">
        <v>32</v>
      </c>
      <c r="G475" t="s">
        <v>534</v>
      </c>
      <c r="H475" t="s">
        <v>39</v>
      </c>
      <c r="I475" t="s">
        <v>207</v>
      </c>
      <c r="J475" s="67" t="s">
        <v>511</v>
      </c>
      <c r="K475">
        <v>317</v>
      </c>
    </row>
    <row r="476" spans="1:11" x14ac:dyDescent="0.3">
      <c r="A476" s="47" t="s">
        <v>501</v>
      </c>
      <c r="B476" s="47" t="s">
        <v>546</v>
      </c>
      <c r="C476" t="s">
        <v>501</v>
      </c>
      <c r="D476" t="s">
        <v>5</v>
      </c>
      <c r="E476" t="s">
        <v>524</v>
      </c>
      <c r="F476" t="s">
        <v>32</v>
      </c>
      <c r="G476" t="s">
        <v>534</v>
      </c>
      <c r="H476" t="s">
        <v>39</v>
      </c>
      <c r="I476" t="s">
        <v>207</v>
      </c>
      <c r="J476" s="67" t="s">
        <v>512</v>
      </c>
      <c r="K476">
        <v>170</v>
      </c>
    </row>
    <row r="477" spans="1:11" x14ac:dyDescent="0.3">
      <c r="A477" s="47" t="s">
        <v>501</v>
      </c>
      <c r="B477" s="47" t="s">
        <v>546</v>
      </c>
      <c r="C477" t="s">
        <v>501</v>
      </c>
      <c r="D477" t="s">
        <v>5</v>
      </c>
      <c r="E477" t="s">
        <v>524</v>
      </c>
      <c r="F477" t="s">
        <v>32</v>
      </c>
      <c r="G477" t="s">
        <v>534</v>
      </c>
      <c r="H477" t="s">
        <v>39</v>
      </c>
      <c r="I477" t="s">
        <v>207</v>
      </c>
      <c r="J477" s="67" t="s">
        <v>513</v>
      </c>
      <c r="K477">
        <v>611</v>
      </c>
    </row>
    <row r="478" spans="1:11" x14ac:dyDescent="0.3">
      <c r="A478" s="47" t="s">
        <v>501</v>
      </c>
      <c r="B478" s="47" t="s">
        <v>546</v>
      </c>
      <c r="C478" t="s">
        <v>501</v>
      </c>
      <c r="D478" t="s">
        <v>5</v>
      </c>
      <c r="E478" t="s">
        <v>524</v>
      </c>
      <c r="F478" t="s">
        <v>32</v>
      </c>
      <c r="G478" t="s">
        <v>534</v>
      </c>
      <c r="H478" t="s">
        <v>39</v>
      </c>
      <c r="I478" t="s">
        <v>207</v>
      </c>
      <c r="J478" s="67" t="s">
        <v>514</v>
      </c>
      <c r="K478">
        <v>96</v>
      </c>
    </row>
    <row r="479" spans="1:11" x14ac:dyDescent="0.3">
      <c r="A479" s="47" t="s">
        <v>501</v>
      </c>
      <c r="B479" s="47" t="s">
        <v>546</v>
      </c>
      <c r="C479" t="s">
        <v>501</v>
      </c>
      <c r="D479" t="s">
        <v>5</v>
      </c>
      <c r="E479" t="s">
        <v>524</v>
      </c>
      <c r="F479" t="s">
        <v>32</v>
      </c>
      <c r="G479" t="s">
        <v>534</v>
      </c>
      <c r="H479" t="s">
        <v>39</v>
      </c>
      <c r="I479" t="s">
        <v>207</v>
      </c>
      <c r="J479" s="67" t="s">
        <v>515</v>
      </c>
      <c r="K479">
        <v>108</v>
      </c>
    </row>
    <row r="480" spans="1:11" x14ac:dyDescent="0.3">
      <c r="A480" s="47" t="s">
        <v>501</v>
      </c>
      <c r="B480" s="47" t="s">
        <v>546</v>
      </c>
      <c r="C480" t="s">
        <v>501</v>
      </c>
      <c r="D480" t="s">
        <v>5</v>
      </c>
      <c r="E480" t="s">
        <v>524</v>
      </c>
      <c r="F480" t="s">
        <v>32</v>
      </c>
      <c r="G480" t="s">
        <v>534</v>
      </c>
      <c r="H480" t="s">
        <v>39</v>
      </c>
      <c r="I480" t="s">
        <v>207</v>
      </c>
      <c r="J480" s="67" t="s">
        <v>516</v>
      </c>
      <c r="K480">
        <v>134</v>
      </c>
    </row>
    <row r="481" spans="1:11" x14ac:dyDescent="0.3">
      <c r="A481" s="47" t="s">
        <v>501</v>
      </c>
      <c r="B481" s="47" t="s">
        <v>546</v>
      </c>
      <c r="C481" t="s">
        <v>501</v>
      </c>
      <c r="D481" t="s">
        <v>5</v>
      </c>
      <c r="E481" t="s">
        <v>524</v>
      </c>
      <c r="F481" t="s">
        <v>32</v>
      </c>
      <c r="G481" t="s">
        <v>534</v>
      </c>
      <c r="H481" t="s">
        <v>39</v>
      </c>
      <c r="I481" t="s">
        <v>207</v>
      </c>
      <c r="J481" s="67" t="s">
        <v>517</v>
      </c>
      <c r="K481">
        <v>21</v>
      </c>
    </row>
    <row r="482" spans="1:11" x14ac:dyDescent="0.3">
      <c r="A482" s="47" t="s">
        <v>501</v>
      </c>
      <c r="B482" s="47" t="s">
        <v>546</v>
      </c>
      <c r="C482" t="s">
        <v>501</v>
      </c>
      <c r="D482" t="s">
        <v>5</v>
      </c>
      <c r="E482" t="s">
        <v>524</v>
      </c>
      <c r="F482" t="s">
        <v>23</v>
      </c>
      <c r="G482" t="s">
        <v>535</v>
      </c>
      <c r="H482" t="s">
        <v>24</v>
      </c>
      <c r="I482" t="s">
        <v>92</v>
      </c>
      <c r="J482" s="67">
        <v>1</v>
      </c>
      <c r="K482">
        <v>650</v>
      </c>
    </row>
    <row r="483" spans="1:11" x14ac:dyDescent="0.3">
      <c r="A483" s="47" t="s">
        <v>501</v>
      </c>
      <c r="B483" s="47" t="s">
        <v>546</v>
      </c>
      <c r="C483" t="s">
        <v>501</v>
      </c>
      <c r="D483" t="s">
        <v>5</v>
      </c>
      <c r="E483" t="s">
        <v>524</v>
      </c>
      <c r="F483" t="s">
        <v>23</v>
      </c>
      <c r="G483" t="s">
        <v>535</v>
      </c>
      <c r="H483" t="s">
        <v>24</v>
      </c>
      <c r="I483" t="s">
        <v>92</v>
      </c>
      <c r="J483" s="67">
        <v>2</v>
      </c>
      <c r="K483">
        <v>91</v>
      </c>
    </row>
    <row r="484" spans="1:11" x14ac:dyDescent="0.3">
      <c r="A484" s="47" t="s">
        <v>501</v>
      </c>
      <c r="B484" s="47" t="s">
        <v>546</v>
      </c>
      <c r="C484" t="s">
        <v>501</v>
      </c>
      <c r="D484" t="s">
        <v>5</v>
      </c>
      <c r="E484" t="s">
        <v>524</v>
      </c>
      <c r="F484" t="s">
        <v>23</v>
      </c>
      <c r="G484" t="s">
        <v>535</v>
      </c>
      <c r="H484" t="s">
        <v>24</v>
      </c>
      <c r="I484" t="s">
        <v>92</v>
      </c>
      <c r="J484" s="67" t="s">
        <v>504</v>
      </c>
      <c r="K484">
        <v>51</v>
      </c>
    </row>
    <row r="485" spans="1:11" x14ac:dyDescent="0.3">
      <c r="A485" s="47" t="s">
        <v>501</v>
      </c>
      <c r="B485" s="47" t="s">
        <v>546</v>
      </c>
      <c r="C485" t="s">
        <v>501</v>
      </c>
      <c r="D485" t="s">
        <v>5</v>
      </c>
      <c r="E485" t="s">
        <v>524</v>
      </c>
      <c r="F485" t="s">
        <v>23</v>
      </c>
      <c r="G485" t="s">
        <v>535</v>
      </c>
      <c r="H485" t="s">
        <v>24</v>
      </c>
      <c r="I485" t="s">
        <v>92</v>
      </c>
      <c r="J485" s="67" t="s">
        <v>505</v>
      </c>
      <c r="K485">
        <v>26</v>
      </c>
    </row>
    <row r="486" spans="1:11" x14ac:dyDescent="0.3">
      <c r="A486" s="47" t="s">
        <v>501</v>
      </c>
      <c r="B486" s="47" t="s">
        <v>546</v>
      </c>
      <c r="C486" t="s">
        <v>501</v>
      </c>
      <c r="D486" t="s">
        <v>5</v>
      </c>
      <c r="E486" t="s">
        <v>524</v>
      </c>
      <c r="F486" t="s">
        <v>23</v>
      </c>
      <c r="G486" t="s">
        <v>535</v>
      </c>
      <c r="H486" t="s">
        <v>24</v>
      </c>
      <c r="I486" t="s">
        <v>92</v>
      </c>
      <c r="J486" s="67" t="s">
        <v>506</v>
      </c>
      <c r="K486">
        <v>2</v>
      </c>
    </row>
    <row r="487" spans="1:11" x14ac:dyDescent="0.3">
      <c r="A487" s="47" t="s">
        <v>501</v>
      </c>
      <c r="B487" s="47" t="s">
        <v>546</v>
      </c>
      <c r="C487" t="s">
        <v>501</v>
      </c>
      <c r="D487" t="s">
        <v>5</v>
      </c>
      <c r="E487" t="s">
        <v>524</v>
      </c>
      <c r="F487" t="s">
        <v>23</v>
      </c>
      <c r="G487" t="s">
        <v>535</v>
      </c>
      <c r="H487" t="s">
        <v>24</v>
      </c>
      <c r="I487" t="s">
        <v>92</v>
      </c>
      <c r="J487" s="67" t="s">
        <v>507</v>
      </c>
      <c r="K487">
        <v>3</v>
      </c>
    </row>
    <row r="488" spans="1:11" x14ac:dyDescent="0.3">
      <c r="A488" s="47" t="s">
        <v>501</v>
      </c>
      <c r="B488" s="47" t="s">
        <v>546</v>
      </c>
      <c r="C488" t="s">
        <v>501</v>
      </c>
      <c r="D488" t="s">
        <v>5</v>
      </c>
      <c r="E488" t="s">
        <v>524</v>
      </c>
      <c r="F488" t="s">
        <v>23</v>
      </c>
      <c r="G488" t="s">
        <v>535</v>
      </c>
      <c r="H488" t="s">
        <v>24</v>
      </c>
      <c r="I488" t="s">
        <v>92</v>
      </c>
      <c r="J488" s="67" t="s">
        <v>508</v>
      </c>
      <c r="K488">
        <v>7</v>
      </c>
    </row>
    <row r="489" spans="1:11" x14ac:dyDescent="0.3">
      <c r="A489" s="47" t="s">
        <v>501</v>
      </c>
      <c r="B489" s="47" t="s">
        <v>546</v>
      </c>
      <c r="C489" t="s">
        <v>501</v>
      </c>
      <c r="D489" t="s">
        <v>5</v>
      </c>
      <c r="E489" t="s">
        <v>524</v>
      </c>
      <c r="F489" t="s">
        <v>23</v>
      </c>
      <c r="G489" t="s">
        <v>535</v>
      </c>
      <c r="H489" t="s">
        <v>24</v>
      </c>
      <c r="I489" t="s">
        <v>92</v>
      </c>
      <c r="J489" s="67" t="s">
        <v>509</v>
      </c>
      <c r="K489">
        <v>2</v>
      </c>
    </row>
    <row r="490" spans="1:11" x14ac:dyDescent="0.3">
      <c r="A490" s="47" t="s">
        <v>501</v>
      </c>
      <c r="B490" s="47" t="s">
        <v>546</v>
      </c>
      <c r="C490" t="s">
        <v>501</v>
      </c>
      <c r="D490" t="s">
        <v>5</v>
      </c>
      <c r="E490" t="s">
        <v>524</v>
      </c>
      <c r="F490" t="s">
        <v>23</v>
      </c>
      <c r="G490" t="s">
        <v>535</v>
      </c>
      <c r="H490" t="s">
        <v>24</v>
      </c>
      <c r="I490" t="s">
        <v>92</v>
      </c>
      <c r="J490" s="67" t="s">
        <v>510</v>
      </c>
      <c r="K490">
        <v>41</v>
      </c>
    </row>
    <row r="491" spans="1:11" x14ac:dyDescent="0.3">
      <c r="A491" s="47" t="s">
        <v>501</v>
      </c>
      <c r="B491" s="47" t="s">
        <v>546</v>
      </c>
      <c r="C491" t="s">
        <v>501</v>
      </c>
      <c r="D491" t="s">
        <v>5</v>
      </c>
      <c r="E491" t="s">
        <v>524</v>
      </c>
      <c r="F491" t="s">
        <v>23</v>
      </c>
      <c r="G491" t="s">
        <v>535</v>
      </c>
      <c r="H491" t="s">
        <v>24</v>
      </c>
      <c r="I491" t="s">
        <v>92</v>
      </c>
      <c r="J491" s="67" t="s">
        <v>511</v>
      </c>
      <c r="K491">
        <v>8</v>
      </c>
    </row>
    <row r="492" spans="1:11" x14ac:dyDescent="0.3">
      <c r="A492" s="47" t="s">
        <v>501</v>
      </c>
      <c r="B492" s="47" t="s">
        <v>546</v>
      </c>
      <c r="C492" t="s">
        <v>501</v>
      </c>
      <c r="D492" t="s">
        <v>5</v>
      </c>
      <c r="E492" t="s">
        <v>524</v>
      </c>
      <c r="F492" t="s">
        <v>23</v>
      </c>
      <c r="G492" t="s">
        <v>535</v>
      </c>
      <c r="H492" t="s">
        <v>24</v>
      </c>
      <c r="I492" t="s">
        <v>92</v>
      </c>
      <c r="J492" s="67" t="s">
        <v>512</v>
      </c>
      <c r="K492">
        <v>11</v>
      </c>
    </row>
    <row r="493" spans="1:11" x14ac:dyDescent="0.3">
      <c r="A493" s="47" t="s">
        <v>501</v>
      </c>
      <c r="B493" s="47" t="s">
        <v>546</v>
      </c>
      <c r="C493" t="s">
        <v>501</v>
      </c>
      <c r="D493" t="s">
        <v>5</v>
      </c>
      <c r="E493" t="s">
        <v>524</v>
      </c>
      <c r="F493" t="s">
        <v>23</v>
      </c>
      <c r="G493" t="s">
        <v>535</v>
      </c>
      <c r="H493" t="s">
        <v>24</v>
      </c>
      <c r="I493" t="s">
        <v>92</v>
      </c>
      <c r="J493" s="67" t="s">
        <v>513</v>
      </c>
      <c r="K493">
        <v>22</v>
      </c>
    </row>
    <row r="494" spans="1:11" x14ac:dyDescent="0.3">
      <c r="A494" s="47" t="s">
        <v>501</v>
      </c>
      <c r="B494" s="47" t="s">
        <v>546</v>
      </c>
      <c r="C494" t="s">
        <v>501</v>
      </c>
      <c r="D494" t="s">
        <v>5</v>
      </c>
      <c r="E494" t="s">
        <v>524</v>
      </c>
      <c r="F494" t="s">
        <v>23</v>
      </c>
      <c r="G494" t="s">
        <v>535</v>
      </c>
      <c r="H494" t="s">
        <v>24</v>
      </c>
      <c r="I494" t="s">
        <v>92</v>
      </c>
      <c r="J494" s="67" t="s">
        <v>514</v>
      </c>
      <c r="K494">
        <v>4</v>
      </c>
    </row>
    <row r="495" spans="1:11" x14ac:dyDescent="0.3">
      <c r="A495" s="47" t="s">
        <v>501</v>
      </c>
      <c r="B495" s="47" t="s">
        <v>546</v>
      </c>
      <c r="C495" t="s">
        <v>501</v>
      </c>
      <c r="D495" t="s">
        <v>5</v>
      </c>
      <c r="E495" t="s">
        <v>524</v>
      </c>
      <c r="F495" t="s">
        <v>23</v>
      </c>
      <c r="G495" t="s">
        <v>535</v>
      </c>
      <c r="H495" t="s">
        <v>24</v>
      </c>
      <c r="I495" t="s">
        <v>92</v>
      </c>
      <c r="J495" s="67" t="s">
        <v>515</v>
      </c>
      <c r="K495">
        <v>3</v>
      </c>
    </row>
    <row r="496" spans="1:11" x14ac:dyDescent="0.3">
      <c r="A496" s="47" t="s">
        <v>501</v>
      </c>
      <c r="B496" s="47" t="s">
        <v>546</v>
      </c>
      <c r="C496" t="s">
        <v>501</v>
      </c>
      <c r="D496" t="s">
        <v>5</v>
      </c>
      <c r="E496" t="s">
        <v>524</v>
      </c>
      <c r="F496" t="s">
        <v>23</v>
      </c>
      <c r="G496" t="s">
        <v>535</v>
      </c>
      <c r="H496" t="s">
        <v>24</v>
      </c>
      <c r="I496" t="s">
        <v>92</v>
      </c>
      <c r="J496" s="67" t="s">
        <v>516</v>
      </c>
      <c r="K496">
        <v>1</v>
      </c>
    </row>
    <row r="497" spans="1:11" x14ac:dyDescent="0.3">
      <c r="A497" s="47" t="s">
        <v>501</v>
      </c>
      <c r="B497" s="47" t="s">
        <v>546</v>
      </c>
      <c r="C497" t="s">
        <v>501</v>
      </c>
      <c r="D497" t="s">
        <v>5</v>
      </c>
      <c r="E497" t="s">
        <v>524</v>
      </c>
      <c r="F497" t="s">
        <v>23</v>
      </c>
      <c r="G497" t="s">
        <v>535</v>
      </c>
      <c r="H497" t="s">
        <v>24</v>
      </c>
      <c r="I497" t="s">
        <v>92</v>
      </c>
      <c r="J497" s="67" t="s">
        <v>517</v>
      </c>
      <c r="K497">
        <v>1</v>
      </c>
    </row>
    <row r="498" spans="1:11" x14ac:dyDescent="0.3">
      <c r="A498" s="47" t="s">
        <v>501</v>
      </c>
      <c r="B498" s="47" t="s">
        <v>546</v>
      </c>
      <c r="C498" t="s">
        <v>501</v>
      </c>
      <c r="D498" t="s">
        <v>5</v>
      </c>
      <c r="E498" t="s">
        <v>524</v>
      </c>
      <c r="F498" t="s">
        <v>23</v>
      </c>
      <c r="G498" t="s">
        <v>535</v>
      </c>
      <c r="H498" t="s">
        <v>31</v>
      </c>
      <c r="I498" t="s">
        <v>93</v>
      </c>
      <c r="J498" s="67">
        <v>1</v>
      </c>
      <c r="K498">
        <v>650</v>
      </c>
    </row>
    <row r="499" spans="1:11" x14ac:dyDescent="0.3">
      <c r="A499" s="47" t="s">
        <v>501</v>
      </c>
      <c r="B499" s="47" t="s">
        <v>546</v>
      </c>
      <c r="C499" t="s">
        <v>501</v>
      </c>
      <c r="D499" t="s">
        <v>5</v>
      </c>
      <c r="E499" t="s">
        <v>524</v>
      </c>
      <c r="F499" t="s">
        <v>23</v>
      </c>
      <c r="G499" t="s">
        <v>535</v>
      </c>
      <c r="H499" t="s">
        <v>31</v>
      </c>
      <c r="I499" t="s">
        <v>93</v>
      </c>
      <c r="J499" s="67">
        <v>2</v>
      </c>
      <c r="K499">
        <v>100</v>
      </c>
    </row>
    <row r="500" spans="1:11" x14ac:dyDescent="0.3">
      <c r="A500" s="47" t="s">
        <v>501</v>
      </c>
      <c r="B500" s="47" t="s">
        <v>546</v>
      </c>
      <c r="C500" t="s">
        <v>501</v>
      </c>
      <c r="D500" t="s">
        <v>5</v>
      </c>
      <c r="E500" t="s">
        <v>524</v>
      </c>
      <c r="F500" t="s">
        <v>23</v>
      </c>
      <c r="G500" t="s">
        <v>535</v>
      </c>
      <c r="H500" t="s">
        <v>31</v>
      </c>
      <c r="I500" t="s">
        <v>93</v>
      </c>
      <c r="J500" s="67" t="s">
        <v>504</v>
      </c>
      <c r="K500">
        <v>64</v>
      </c>
    </row>
    <row r="501" spans="1:11" x14ac:dyDescent="0.3">
      <c r="A501" s="47" t="s">
        <v>501</v>
      </c>
      <c r="B501" s="47" t="s">
        <v>546</v>
      </c>
      <c r="C501" t="s">
        <v>501</v>
      </c>
      <c r="D501" t="s">
        <v>5</v>
      </c>
      <c r="E501" t="s">
        <v>524</v>
      </c>
      <c r="F501" t="s">
        <v>23</v>
      </c>
      <c r="G501" t="s">
        <v>535</v>
      </c>
      <c r="H501" t="s">
        <v>31</v>
      </c>
      <c r="I501" t="s">
        <v>93</v>
      </c>
      <c r="J501" s="67" t="s">
        <v>505</v>
      </c>
      <c r="K501">
        <v>20</v>
      </c>
    </row>
    <row r="502" spans="1:11" x14ac:dyDescent="0.3">
      <c r="A502" s="47" t="s">
        <v>501</v>
      </c>
      <c r="B502" s="47" t="s">
        <v>546</v>
      </c>
      <c r="C502" t="s">
        <v>501</v>
      </c>
      <c r="D502" t="s">
        <v>5</v>
      </c>
      <c r="E502" t="s">
        <v>524</v>
      </c>
      <c r="F502" t="s">
        <v>23</v>
      </c>
      <c r="G502" t="s">
        <v>535</v>
      </c>
      <c r="H502" t="s">
        <v>31</v>
      </c>
      <c r="I502" t="s">
        <v>93</v>
      </c>
      <c r="J502" s="67" t="s">
        <v>506</v>
      </c>
      <c r="K502">
        <v>4</v>
      </c>
    </row>
    <row r="503" spans="1:11" x14ac:dyDescent="0.3">
      <c r="A503" s="47" t="s">
        <v>501</v>
      </c>
      <c r="B503" s="47" t="s">
        <v>546</v>
      </c>
      <c r="C503" t="s">
        <v>501</v>
      </c>
      <c r="D503" t="s">
        <v>5</v>
      </c>
      <c r="E503" t="s">
        <v>524</v>
      </c>
      <c r="F503" t="s">
        <v>23</v>
      </c>
      <c r="G503" t="s">
        <v>535</v>
      </c>
      <c r="H503" t="s">
        <v>31</v>
      </c>
      <c r="I503" t="s">
        <v>93</v>
      </c>
      <c r="J503" s="67" t="s">
        <v>507</v>
      </c>
      <c r="K503">
        <v>4</v>
      </c>
    </row>
    <row r="504" spans="1:11" x14ac:dyDescent="0.3">
      <c r="A504" s="47" t="s">
        <v>501</v>
      </c>
      <c r="B504" s="47" t="s">
        <v>546</v>
      </c>
      <c r="C504" t="s">
        <v>501</v>
      </c>
      <c r="D504" t="s">
        <v>5</v>
      </c>
      <c r="E504" t="s">
        <v>524</v>
      </c>
      <c r="F504" t="s">
        <v>23</v>
      </c>
      <c r="G504" t="s">
        <v>535</v>
      </c>
      <c r="H504" t="s">
        <v>31</v>
      </c>
      <c r="I504" t="s">
        <v>93</v>
      </c>
      <c r="J504" s="67" t="s">
        <v>508</v>
      </c>
      <c r="K504">
        <v>6</v>
      </c>
    </row>
    <row r="505" spans="1:11" x14ac:dyDescent="0.3">
      <c r="A505" s="47" t="s">
        <v>501</v>
      </c>
      <c r="B505" s="47" t="s">
        <v>546</v>
      </c>
      <c r="C505" t="s">
        <v>501</v>
      </c>
      <c r="D505" t="s">
        <v>5</v>
      </c>
      <c r="E505" t="s">
        <v>524</v>
      </c>
      <c r="F505" t="s">
        <v>23</v>
      </c>
      <c r="G505" t="s">
        <v>535</v>
      </c>
      <c r="H505" t="s">
        <v>31</v>
      </c>
      <c r="I505" t="s">
        <v>93</v>
      </c>
      <c r="J505" s="67" t="s">
        <v>509</v>
      </c>
      <c r="K505">
        <v>2</v>
      </c>
    </row>
    <row r="506" spans="1:11" x14ac:dyDescent="0.3">
      <c r="A506" s="47" t="s">
        <v>501</v>
      </c>
      <c r="B506" s="47" t="s">
        <v>546</v>
      </c>
      <c r="C506" t="s">
        <v>501</v>
      </c>
      <c r="D506" t="s">
        <v>5</v>
      </c>
      <c r="E506" t="s">
        <v>524</v>
      </c>
      <c r="F506" t="s">
        <v>23</v>
      </c>
      <c r="G506" t="s">
        <v>535</v>
      </c>
      <c r="H506" t="s">
        <v>31</v>
      </c>
      <c r="I506" t="s">
        <v>93</v>
      </c>
      <c r="J506" s="67" t="s">
        <v>510</v>
      </c>
      <c r="K506">
        <v>35</v>
      </c>
    </row>
    <row r="507" spans="1:11" x14ac:dyDescent="0.3">
      <c r="A507" s="47" t="s">
        <v>501</v>
      </c>
      <c r="B507" s="47" t="s">
        <v>546</v>
      </c>
      <c r="C507" t="s">
        <v>501</v>
      </c>
      <c r="D507" t="s">
        <v>5</v>
      </c>
      <c r="E507" t="s">
        <v>524</v>
      </c>
      <c r="F507" t="s">
        <v>23</v>
      </c>
      <c r="G507" t="s">
        <v>535</v>
      </c>
      <c r="H507" t="s">
        <v>31</v>
      </c>
      <c r="I507" t="s">
        <v>93</v>
      </c>
      <c r="J507" s="67" t="s">
        <v>511</v>
      </c>
      <c r="K507">
        <v>9</v>
      </c>
    </row>
    <row r="508" spans="1:11" x14ac:dyDescent="0.3">
      <c r="A508" s="47" t="s">
        <v>501</v>
      </c>
      <c r="B508" s="47" t="s">
        <v>546</v>
      </c>
      <c r="C508" t="s">
        <v>501</v>
      </c>
      <c r="D508" t="s">
        <v>5</v>
      </c>
      <c r="E508" t="s">
        <v>524</v>
      </c>
      <c r="F508" t="s">
        <v>23</v>
      </c>
      <c r="G508" t="s">
        <v>535</v>
      </c>
      <c r="H508" t="s">
        <v>31</v>
      </c>
      <c r="I508" t="s">
        <v>93</v>
      </c>
      <c r="J508" s="67" t="s">
        <v>512</v>
      </c>
      <c r="K508">
        <v>16</v>
      </c>
    </row>
    <row r="509" spans="1:11" x14ac:dyDescent="0.3">
      <c r="A509" s="47" t="s">
        <v>501</v>
      </c>
      <c r="B509" s="47" t="s">
        <v>546</v>
      </c>
      <c r="C509" t="s">
        <v>501</v>
      </c>
      <c r="D509" t="s">
        <v>5</v>
      </c>
      <c r="E509" t="s">
        <v>524</v>
      </c>
      <c r="F509" t="s">
        <v>23</v>
      </c>
      <c r="G509" t="s">
        <v>535</v>
      </c>
      <c r="H509" t="s">
        <v>31</v>
      </c>
      <c r="I509" t="s">
        <v>93</v>
      </c>
      <c r="J509" s="67" t="s">
        <v>513</v>
      </c>
      <c r="K509">
        <v>16</v>
      </c>
    </row>
    <row r="510" spans="1:11" x14ac:dyDescent="0.3">
      <c r="A510" s="47" t="s">
        <v>501</v>
      </c>
      <c r="B510" s="47" t="s">
        <v>546</v>
      </c>
      <c r="C510" t="s">
        <v>501</v>
      </c>
      <c r="D510" t="s">
        <v>5</v>
      </c>
      <c r="E510" t="s">
        <v>524</v>
      </c>
      <c r="F510" t="s">
        <v>23</v>
      </c>
      <c r="G510" t="s">
        <v>535</v>
      </c>
      <c r="H510" t="s">
        <v>31</v>
      </c>
      <c r="I510" t="s">
        <v>93</v>
      </c>
      <c r="J510" s="67" t="s">
        <v>514</v>
      </c>
      <c r="K510">
        <v>8</v>
      </c>
    </row>
    <row r="511" spans="1:11" x14ac:dyDescent="0.3">
      <c r="A511" s="47" t="s">
        <v>501</v>
      </c>
      <c r="B511" s="47" t="s">
        <v>546</v>
      </c>
      <c r="C511" t="s">
        <v>501</v>
      </c>
      <c r="D511" t="s">
        <v>5</v>
      </c>
      <c r="E511" t="s">
        <v>524</v>
      </c>
      <c r="F511" t="s">
        <v>23</v>
      </c>
      <c r="G511" t="s">
        <v>535</v>
      </c>
      <c r="H511" t="s">
        <v>31</v>
      </c>
      <c r="I511" t="s">
        <v>93</v>
      </c>
      <c r="J511" s="67" t="s">
        <v>515</v>
      </c>
      <c r="K511">
        <v>4</v>
      </c>
    </row>
    <row r="512" spans="1:11" x14ac:dyDescent="0.3">
      <c r="A512" s="47" t="s">
        <v>501</v>
      </c>
      <c r="B512" s="47" t="s">
        <v>546</v>
      </c>
      <c r="C512" t="s">
        <v>501</v>
      </c>
      <c r="D512" t="s">
        <v>5</v>
      </c>
      <c r="E512" t="s">
        <v>524</v>
      </c>
      <c r="F512" t="s">
        <v>23</v>
      </c>
      <c r="G512" t="s">
        <v>535</v>
      </c>
      <c r="H512" t="s">
        <v>31</v>
      </c>
      <c r="I512" t="s">
        <v>93</v>
      </c>
      <c r="J512" s="67" t="s">
        <v>516</v>
      </c>
      <c r="K512">
        <v>8</v>
      </c>
    </row>
    <row r="513" spans="1:11" x14ac:dyDescent="0.3">
      <c r="A513" s="47" t="s">
        <v>501</v>
      </c>
      <c r="B513" s="47" t="s">
        <v>546</v>
      </c>
      <c r="C513" t="s">
        <v>501</v>
      </c>
      <c r="D513" t="s">
        <v>5</v>
      </c>
      <c r="E513" t="s">
        <v>524</v>
      </c>
      <c r="F513" t="s">
        <v>23</v>
      </c>
      <c r="G513" t="s">
        <v>535</v>
      </c>
      <c r="H513" t="s">
        <v>31</v>
      </c>
      <c r="I513" t="s">
        <v>93</v>
      </c>
      <c r="J513" s="67" t="s">
        <v>517</v>
      </c>
      <c r="K513">
        <v>4</v>
      </c>
    </row>
    <row r="514" spans="1:11" x14ac:dyDescent="0.3">
      <c r="A514" s="47" t="s">
        <v>501</v>
      </c>
      <c r="B514" s="47" t="s">
        <v>546</v>
      </c>
      <c r="C514" t="s">
        <v>501</v>
      </c>
      <c r="D514" t="s">
        <v>11</v>
      </c>
      <c r="E514" t="s">
        <v>523</v>
      </c>
      <c r="F514" t="s">
        <v>12</v>
      </c>
      <c r="G514" t="s">
        <v>536</v>
      </c>
      <c r="H514" t="s">
        <v>13</v>
      </c>
      <c r="I514" t="s">
        <v>70</v>
      </c>
      <c r="J514" s="67">
        <v>1</v>
      </c>
      <c r="K514">
        <v>3525</v>
      </c>
    </row>
    <row r="515" spans="1:11" x14ac:dyDescent="0.3">
      <c r="A515" s="47" t="s">
        <v>501</v>
      </c>
      <c r="B515" s="47" t="s">
        <v>546</v>
      </c>
      <c r="C515" t="s">
        <v>501</v>
      </c>
      <c r="D515" t="s">
        <v>11</v>
      </c>
      <c r="E515" t="s">
        <v>523</v>
      </c>
      <c r="F515" t="s">
        <v>12</v>
      </c>
      <c r="G515" t="s">
        <v>536</v>
      </c>
      <c r="H515" t="s">
        <v>13</v>
      </c>
      <c r="I515" t="s">
        <v>70</v>
      </c>
      <c r="J515" s="67">
        <v>2</v>
      </c>
      <c r="K515">
        <v>607</v>
      </c>
    </row>
    <row r="516" spans="1:11" x14ac:dyDescent="0.3">
      <c r="A516" s="47" t="s">
        <v>501</v>
      </c>
      <c r="B516" s="47" t="s">
        <v>546</v>
      </c>
      <c r="C516" t="s">
        <v>501</v>
      </c>
      <c r="D516" t="s">
        <v>11</v>
      </c>
      <c r="E516" t="s">
        <v>523</v>
      </c>
      <c r="F516" t="s">
        <v>12</v>
      </c>
      <c r="G516" t="s">
        <v>536</v>
      </c>
      <c r="H516" t="s">
        <v>13</v>
      </c>
      <c r="I516" t="s">
        <v>70</v>
      </c>
      <c r="J516" s="67" t="s">
        <v>504</v>
      </c>
      <c r="K516">
        <v>331</v>
      </c>
    </row>
    <row r="517" spans="1:11" x14ac:dyDescent="0.3">
      <c r="A517" s="47" t="s">
        <v>501</v>
      </c>
      <c r="B517" s="47" t="s">
        <v>546</v>
      </c>
      <c r="C517" t="s">
        <v>501</v>
      </c>
      <c r="D517" t="s">
        <v>11</v>
      </c>
      <c r="E517" t="s">
        <v>523</v>
      </c>
      <c r="F517" t="s">
        <v>12</v>
      </c>
      <c r="G517" t="s">
        <v>536</v>
      </c>
      <c r="H517" t="s">
        <v>13</v>
      </c>
      <c r="I517" t="s">
        <v>70</v>
      </c>
      <c r="J517" s="67" t="s">
        <v>505</v>
      </c>
      <c r="K517">
        <v>139</v>
      </c>
    </row>
    <row r="518" spans="1:11" x14ac:dyDescent="0.3">
      <c r="A518" s="47" t="s">
        <v>501</v>
      </c>
      <c r="B518" s="47" t="s">
        <v>546</v>
      </c>
      <c r="C518" t="s">
        <v>501</v>
      </c>
      <c r="D518" t="s">
        <v>11</v>
      </c>
      <c r="E518" t="s">
        <v>523</v>
      </c>
      <c r="F518" t="s">
        <v>12</v>
      </c>
      <c r="G518" t="s">
        <v>536</v>
      </c>
      <c r="H518" t="s">
        <v>13</v>
      </c>
      <c r="I518" t="s">
        <v>70</v>
      </c>
      <c r="J518" s="67" t="s">
        <v>506</v>
      </c>
      <c r="K518">
        <v>44</v>
      </c>
    </row>
    <row r="519" spans="1:11" x14ac:dyDescent="0.3">
      <c r="A519" s="47" t="s">
        <v>501</v>
      </c>
      <c r="B519" s="47" t="s">
        <v>546</v>
      </c>
      <c r="C519" t="s">
        <v>501</v>
      </c>
      <c r="D519" t="s">
        <v>11</v>
      </c>
      <c r="E519" t="s">
        <v>523</v>
      </c>
      <c r="F519" t="s">
        <v>12</v>
      </c>
      <c r="G519" t="s">
        <v>536</v>
      </c>
      <c r="H519" t="s">
        <v>13</v>
      </c>
      <c r="I519" t="s">
        <v>70</v>
      </c>
      <c r="J519" s="67" t="s">
        <v>507</v>
      </c>
      <c r="K519">
        <v>36</v>
      </c>
    </row>
    <row r="520" spans="1:11" x14ac:dyDescent="0.3">
      <c r="A520" s="47" t="s">
        <v>501</v>
      </c>
      <c r="B520" s="47" t="s">
        <v>546</v>
      </c>
      <c r="C520" t="s">
        <v>501</v>
      </c>
      <c r="D520" t="s">
        <v>11</v>
      </c>
      <c r="E520" t="s">
        <v>523</v>
      </c>
      <c r="F520" t="s">
        <v>12</v>
      </c>
      <c r="G520" t="s">
        <v>536</v>
      </c>
      <c r="H520" t="s">
        <v>13</v>
      </c>
      <c r="I520" t="s">
        <v>70</v>
      </c>
      <c r="J520" s="67" t="s">
        <v>508</v>
      </c>
      <c r="K520">
        <v>52</v>
      </c>
    </row>
    <row r="521" spans="1:11" x14ac:dyDescent="0.3">
      <c r="A521" s="47" t="s">
        <v>501</v>
      </c>
      <c r="B521" s="47" t="s">
        <v>546</v>
      </c>
      <c r="C521" t="s">
        <v>501</v>
      </c>
      <c r="D521" t="s">
        <v>11</v>
      </c>
      <c r="E521" t="s">
        <v>523</v>
      </c>
      <c r="F521" t="s">
        <v>12</v>
      </c>
      <c r="G521" t="s">
        <v>536</v>
      </c>
      <c r="H521" t="s">
        <v>13</v>
      </c>
      <c r="I521" t="s">
        <v>70</v>
      </c>
      <c r="J521" s="67" t="s">
        <v>509</v>
      </c>
      <c r="K521">
        <v>5</v>
      </c>
    </row>
    <row r="522" spans="1:11" x14ac:dyDescent="0.3">
      <c r="A522" s="47" t="s">
        <v>501</v>
      </c>
      <c r="B522" s="47" t="s">
        <v>546</v>
      </c>
      <c r="C522" t="s">
        <v>501</v>
      </c>
      <c r="D522" t="s">
        <v>11</v>
      </c>
      <c r="E522" t="s">
        <v>523</v>
      </c>
      <c r="F522" t="s">
        <v>12</v>
      </c>
      <c r="G522" t="s">
        <v>536</v>
      </c>
      <c r="H522" t="s">
        <v>13</v>
      </c>
      <c r="I522" t="s">
        <v>70</v>
      </c>
      <c r="J522" s="67" t="s">
        <v>510</v>
      </c>
      <c r="K522">
        <v>200</v>
      </c>
    </row>
    <row r="523" spans="1:11" x14ac:dyDescent="0.3">
      <c r="A523" s="47" t="s">
        <v>501</v>
      </c>
      <c r="B523" s="47" t="s">
        <v>546</v>
      </c>
      <c r="C523" t="s">
        <v>501</v>
      </c>
      <c r="D523" t="s">
        <v>11</v>
      </c>
      <c r="E523" t="s">
        <v>523</v>
      </c>
      <c r="F523" t="s">
        <v>12</v>
      </c>
      <c r="G523" t="s">
        <v>536</v>
      </c>
      <c r="H523" t="s">
        <v>13</v>
      </c>
      <c r="I523" t="s">
        <v>70</v>
      </c>
      <c r="J523" s="67" t="s">
        <v>511</v>
      </c>
      <c r="K523">
        <v>80</v>
      </c>
    </row>
    <row r="524" spans="1:11" x14ac:dyDescent="0.3">
      <c r="A524" s="47" t="s">
        <v>501</v>
      </c>
      <c r="B524" s="47" t="s">
        <v>546</v>
      </c>
      <c r="C524" t="s">
        <v>501</v>
      </c>
      <c r="D524" t="s">
        <v>11</v>
      </c>
      <c r="E524" t="s">
        <v>523</v>
      </c>
      <c r="F524" t="s">
        <v>12</v>
      </c>
      <c r="G524" t="s">
        <v>536</v>
      </c>
      <c r="H524" t="s">
        <v>13</v>
      </c>
      <c r="I524" t="s">
        <v>70</v>
      </c>
      <c r="J524" s="67" t="s">
        <v>512</v>
      </c>
      <c r="K524">
        <v>75</v>
      </c>
    </row>
    <row r="525" spans="1:11" x14ac:dyDescent="0.3">
      <c r="A525" s="47" t="s">
        <v>501</v>
      </c>
      <c r="B525" s="47" t="s">
        <v>546</v>
      </c>
      <c r="C525" t="s">
        <v>501</v>
      </c>
      <c r="D525" t="s">
        <v>11</v>
      </c>
      <c r="E525" t="s">
        <v>523</v>
      </c>
      <c r="F525" t="s">
        <v>12</v>
      </c>
      <c r="G525" t="s">
        <v>536</v>
      </c>
      <c r="H525" t="s">
        <v>13</v>
      </c>
      <c r="I525" t="s">
        <v>70</v>
      </c>
      <c r="J525" s="67" t="s">
        <v>513</v>
      </c>
      <c r="K525">
        <v>147</v>
      </c>
    </row>
    <row r="526" spans="1:11" x14ac:dyDescent="0.3">
      <c r="A526" s="47" t="s">
        <v>501</v>
      </c>
      <c r="B526" s="47" t="s">
        <v>546</v>
      </c>
      <c r="C526" t="s">
        <v>501</v>
      </c>
      <c r="D526" t="s">
        <v>11</v>
      </c>
      <c r="E526" t="s">
        <v>523</v>
      </c>
      <c r="F526" t="s">
        <v>12</v>
      </c>
      <c r="G526" t="s">
        <v>536</v>
      </c>
      <c r="H526" t="s">
        <v>13</v>
      </c>
      <c r="I526" t="s">
        <v>70</v>
      </c>
      <c r="J526" s="67" t="s">
        <v>514</v>
      </c>
      <c r="K526">
        <v>18</v>
      </c>
    </row>
    <row r="527" spans="1:11" x14ac:dyDescent="0.3">
      <c r="A527" s="47" t="s">
        <v>501</v>
      </c>
      <c r="B527" s="47" t="s">
        <v>546</v>
      </c>
      <c r="C527" t="s">
        <v>501</v>
      </c>
      <c r="D527" t="s">
        <v>11</v>
      </c>
      <c r="E527" t="s">
        <v>523</v>
      </c>
      <c r="F527" t="s">
        <v>12</v>
      </c>
      <c r="G527" t="s">
        <v>536</v>
      </c>
      <c r="H527" t="s">
        <v>13</v>
      </c>
      <c r="I527" t="s">
        <v>70</v>
      </c>
      <c r="J527" s="67" t="s">
        <v>515</v>
      </c>
      <c r="K527">
        <v>27</v>
      </c>
    </row>
    <row r="528" spans="1:11" x14ac:dyDescent="0.3">
      <c r="A528" s="47" t="s">
        <v>501</v>
      </c>
      <c r="B528" s="47" t="s">
        <v>546</v>
      </c>
      <c r="C528" t="s">
        <v>501</v>
      </c>
      <c r="D528" t="s">
        <v>11</v>
      </c>
      <c r="E528" t="s">
        <v>523</v>
      </c>
      <c r="F528" t="s">
        <v>12</v>
      </c>
      <c r="G528" t="s">
        <v>536</v>
      </c>
      <c r="H528" t="s">
        <v>13</v>
      </c>
      <c r="I528" t="s">
        <v>70</v>
      </c>
      <c r="J528" s="67" t="s">
        <v>516</v>
      </c>
      <c r="K528">
        <v>55</v>
      </c>
    </row>
    <row r="529" spans="1:11" x14ac:dyDescent="0.3">
      <c r="A529" s="47" t="s">
        <v>501</v>
      </c>
      <c r="B529" s="47" t="s">
        <v>546</v>
      </c>
      <c r="C529" t="s">
        <v>501</v>
      </c>
      <c r="D529" t="s">
        <v>11</v>
      </c>
      <c r="E529" t="s">
        <v>523</v>
      </c>
      <c r="F529" t="s">
        <v>12</v>
      </c>
      <c r="G529" t="s">
        <v>536</v>
      </c>
      <c r="H529" t="s">
        <v>13</v>
      </c>
      <c r="I529" t="s">
        <v>70</v>
      </c>
      <c r="J529" s="67" t="s">
        <v>517</v>
      </c>
      <c r="K529">
        <v>5</v>
      </c>
    </row>
    <row r="530" spans="1:11" x14ac:dyDescent="0.3">
      <c r="A530" s="47" t="s">
        <v>501</v>
      </c>
      <c r="B530" s="47" t="s">
        <v>546</v>
      </c>
      <c r="C530" t="s">
        <v>501</v>
      </c>
      <c r="D530" t="s">
        <v>11</v>
      </c>
      <c r="E530" t="s">
        <v>523</v>
      </c>
      <c r="F530" t="s">
        <v>12</v>
      </c>
      <c r="G530" t="s">
        <v>536</v>
      </c>
      <c r="H530" t="s">
        <v>14</v>
      </c>
      <c r="I530" t="s">
        <v>71</v>
      </c>
      <c r="J530" s="67">
        <v>1</v>
      </c>
      <c r="K530">
        <v>2881</v>
      </c>
    </row>
    <row r="531" spans="1:11" x14ac:dyDescent="0.3">
      <c r="A531" s="47" t="s">
        <v>501</v>
      </c>
      <c r="B531" s="47" t="s">
        <v>546</v>
      </c>
      <c r="C531" t="s">
        <v>501</v>
      </c>
      <c r="D531" t="s">
        <v>11</v>
      </c>
      <c r="E531" t="s">
        <v>523</v>
      </c>
      <c r="F531" t="s">
        <v>12</v>
      </c>
      <c r="G531" t="s">
        <v>536</v>
      </c>
      <c r="H531" t="s">
        <v>14</v>
      </c>
      <c r="I531" t="s">
        <v>71</v>
      </c>
      <c r="J531" s="67">
        <v>2</v>
      </c>
      <c r="K531">
        <v>567</v>
      </c>
    </row>
    <row r="532" spans="1:11" x14ac:dyDescent="0.3">
      <c r="A532" s="47" t="s">
        <v>501</v>
      </c>
      <c r="B532" s="47" t="s">
        <v>546</v>
      </c>
      <c r="C532" t="s">
        <v>501</v>
      </c>
      <c r="D532" t="s">
        <v>11</v>
      </c>
      <c r="E532" t="s">
        <v>523</v>
      </c>
      <c r="F532" t="s">
        <v>12</v>
      </c>
      <c r="G532" t="s">
        <v>536</v>
      </c>
      <c r="H532" t="s">
        <v>14</v>
      </c>
      <c r="I532" t="s">
        <v>71</v>
      </c>
      <c r="J532" s="67" t="s">
        <v>504</v>
      </c>
      <c r="K532">
        <v>328</v>
      </c>
    </row>
    <row r="533" spans="1:11" x14ac:dyDescent="0.3">
      <c r="A533" s="47" t="s">
        <v>501</v>
      </c>
      <c r="B533" s="47" t="s">
        <v>546</v>
      </c>
      <c r="C533" t="s">
        <v>501</v>
      </c>
      <c r="D533" t="s">
        <v>11</v>
      </c>
      <c r="E533" t="s">
        <v>523</v>
      </c>
      <c r="F533" t="s">
        <v>12</v>
      </c>
      <c r="G533" t="s">
        <v>536</v>
      </c>
      <c r="H533" t="s">
        <v>14</v>
      </c>
      <c r="I533" t="s">
        <v>71</v>
      </c>
      <c r="J533" s="67" t="s">
        <v>505</v>
      </c>
      <c r="K533">
        <v>158</v>
      </c>
    </row>
    <row r="534" spans="1:11" x14ac:dyDescent="0.3">
      <c r="A534" s="47" t="s">
        <v>501</v>
      </c>
      <c r="B534" s="47" t="s">
        <v>546</v>
      </c>
      <c r="C534" t="s">
        <v>501</v>
      </c>
      <c r="D534" t="s">
        <v>11</v>
      </c>
      <c r="E534" t="s">
        <v>523</v>
      </c>
      <c r="F534" t="s">
        <v>12</v>
      </c>
      <c r="G534" t="s">
        <v>536</v>
      </c>
      <c r="H534" t="s">
        <v>14</v>
      </c>
      <c r="I534" t="s">
        <v>71</v>
      </c>
      <c r="J534" s="67" t="s">
        <v>506</v>
      </c>
      <c r="K534">
        <v>35</v>
      </c>
    </row>
    <row r="535" spans="1:11" x14ac:dyDescent="0.3">
      <c r="A535" s="47" t="s">
        <v>501</v>
      </c>
      <c r="B535" s="47" t="s">
        <v>546</v>
      </c>
      <c r="C535" t="s">
        <v>501</v>
      </c>
      <c r="D535" t="s">
        <v>11</v>
      </c>
      <c r="E535" t="s">
        <v>523</v>
      </c>
      <c r="F535" t="s">
        <v>12</v>
      </c>
      <c r="G535" t="s">
        <v>536</v>
      </c>
      <c r="H535" t="s">
        <v>14</v>
      </c>
      <c r="I535" t="s">
        <v>71</v>
      </c>
      <c r="J535" s="67" t="s">
        <v>507</v>
      </c>
      <c r="K535">
        <v>24</v>
      </c>
    </row>
    <row r="536" spans="1:11" x14ac:dyDescent="0.3">
      <c r="A536" s="47" t="s">
        <v>501</v>
      </c>
      <c r="B536" s="47" t="s">
        <v>546</v>
      </c>
      <c r="C536" t="s">
        <v>501</v>
      </c>
      <c r="D536" t="s">
        <v>11</v>
      </c>
      <c r="E536" t="s">
        <v>523</v>
      </c>
      <c r="F536" t="s">
        <v>12</v>
      </c>
      <c r="G536" t="s">
        <v>536</v>
      </c>
      <c r="H536" t="s">
        <v>14</v>
      </c>
      <c r="I536" t="s">
        <v>71</v>
      </c>
      <c r="J536" s="67" t="s">
        <v>508</v>
      </c>
      <c r="K536">
        <v>17</v>
      </c>
    </row>
    <row r="537" spans="1:11" x14ac:dyDescent="0.3">
      <c r="A537" s="47" t="s">
        <v>501</v>
      </c>
      <c r="B537" s="47" t="s">
        <v>546</v>
      </c>
      <c r="C537" t="s">
        <v>501</v>
      </c>
      <c r="D537" t="s">
        <v>11</v>
      </c>
      <c r="E537" t="s">
        <v>523</v>
      </c>
      <c r="F537" t="s">
        <v>12</v>
      </c>
      <c r="G537" t="s">
        <v>536</v>
      </c>
      <c r="H537" t="s">
        <v>14</v>
      </c>
      <c r="I537" t="s">
        <v>71</v>
      </c>
      <c r="J537" s="67" t="s">
        <v>509</v>
      </c>
      <c r="K537">
        <v>5</v>
      </c>
    </row>
    <row r="538" spans="1:11" x14ac:dyDescent="0.3">
      <c r="A538" s="47" t="s">
        <v>501</v>
      </c>
      <c r="B538" s="47" t="s">
        <v>546</v>
      </c>
      <c r="C538" t="s">
        <v>501</v>
      </c>
      <c r="D538" t="s">
        <v>11</v>
      </c>
      <c r="E538" t="s">
        <v>523</v>
      </c>
      <c r="F538" t="s">
        <v>12</v>
      </c>
      <c r="G538" t="s">
        <v>536</v>
      </c>
      <c r="H538" t="s">
        <v>14</v>
      </c>
      <c r="I538" t="s">
        <v>71</v>
      </c>
      <c r="J538" s="67" t="s">
        <v>510</v>
      </c>
      <c r="K538">
        <v>174</v>
      </c>
    </row>
    <row r="539" spans="1:11" x14ac:dyDescent="0.3">
      <c r="A539" s="47" t="s">
        <v>501</v>
      </c>
      <c r="B539" s="47" t="s">
        <v>546</v>
      </c>
      <c r="C539" t="s">
        <v>501</v>
      </c>
      <c r="D539" t="s">
        <v>11</v>
      </c>
      <c r="E539" t="s">
        <v>523</v>
      </c>
      <c r="F539" t="s">
        <v>12</v>
      </c>
      <c r="G539" t="s">
        <v>536</v>
      </c>
      <c r="H539" t="s">
        <v>14</v>
      </c>
      <c r="I539" t="s">
        <v>71</v>
      </c>
      <c r="J539" s="67" t="s">
        <v>511</v>
      </c>
      <c r="K539">
        <v>76</v>
      </c>
    </row>
    <row r="540" spans="1:11" x14ac:dyDescent="0.3">
      <c r="A540" s="47" t="s">
        <v>501</v>
      </c>
      <c r="B540" s="47" t="s">
        <v>546</v>
      </c>
      <c r="C540" t="s">
        <v>501</v>
      </c>
      <c r="D540" t="s">
        <v>11</v>
      </c>
      <c r="E540" t="s">
        <v>523</v>
      </c>
      <c r="F540" t="s">
        <v>12</v>
      </c>
      <c r="G540" t="s">
        <v>536</v>
      </c>
      <c r="H540" t="s">
        <v>14</v>
      </c>
      <c r="I540" t="s">
        <v>71</v>
      </c>
      <c r="J540" s="67" t="s">
        <v>512</v>
      </c>
      <c r="K540">
        <v>88</v>
      </c>
    </row>
    <row r="541" spans="1:11" x14ac:dyDescent="0.3">
      <c r="A541" s="47" t="s">
        <v>501</v>
      </c>
      <c r="B541" s="47" t="s">
        <v>546</v>
      </c>
      <c r="C541" t="s">
        <v>501</v>
      </c>
      <c r="D541" t="s">
        <v>11</v>
      </c>
      <c r="E541" t="s">
        <v>523</v>
      </c>
      <c r="F541" t="s">
        <v>12</v>
      </c>
      <c r="G541" t="s">
        <v>536</v>
      </c>
      <c r="H541" t="s">
        <v>14</v>
      </c>
      <c r="I541" t="s">
        <v>71</v>
      </c>
      <c r="J541" s="67" t="s">
        <v>513</v>
      </c>
      <c r="K541">
        <v>119</v>
      </c>
    </row>
    <row r="542" spans="1:11" x14ac:dyDescent="0.3">
      <c r="A542" s="47" t="s">
        <v>501</v>
      </c>
      <c r="B542" s="47" t="s">
        <v>546</v>
      </c>
      <c r="C542" t="s">
        <v>501</v>
      </c>
      <c r="D542" t="s">
        <v>11</v>
      </c>
      <c r="E542" t="s">
        <v>523</v>
      </c>
      <c r="F542" t="s">
        <v>12</v>
      </c>
      <c r="G542" t="s">
        <v>536</v>
      </c>
      <c r="H542" t="s">
        <v>14</v>
      </c>
      <c r="I542" t="s">
        <v>71</v>
      </c>
      <c r="J542" s="67" t="s">
        <v>514</v>
      </c>
      <c r="K542">
        <v>24</v>
      </c>
    </row>
    <row r="543" spans="1:11" x14ac:dyDescent="0.3">
      <c r="A543" s="47" t="s">
        <v>501</v>
      </c>
      <c r="B543" s="47" t="s">
        <v>546</v>
      </c>
      <c r="C543" t="s">
        <v>501</v>
      </c>
      <c r="D543" t="s">
        <v>11</v>
      </c>
      <c r="E543" t="s">
        <v>523</v>
      </c>
      <c r="F543" t="s">
        <v>12</v>
      </c>
      <c r="G543" t="s">
        <v>536</v>
      </c>
      <c r="H543" t="s">
        <v>14</v>
      </c>
      <c r="I543" t="s">
        <v>71</v>
      </c>
      <c r="J543" s="67" t="s">
        <v>515</v>
      </c>
      <c r="K543">
        <v>23</v>
      </c>
    </row>
    <row r="544" spans="1:11" x14ac:dyDescent="0.3">
      <c r="A544" s="47" t="s">
        <v>501</v>
      </c>
      <c r="B544" s="47" t="s">
        <v>546</v>
      </c>
      <c r="C544" t="s">
        <v>501</v>
      </c>
      <c r="D544" t="s">
        <v>11</v>
      </c>
      <c r="E544" t="s">
        <v>523</v>
      </c>
      <c r="F544" t="s">
        <v>12</v>
      </c>
      <c r="G544" t="s">
        <v>536</v>
      </c>
      <c r="H544" t="s">
        <v>14</v>
      </c>
      <c r="I544" t="s">
        <v>71</v>
      </c>
      <c r="J544" s="67" t="s">
        <v>516</v>
      </c>
      <c r="K544">
        <v>59</v>
      </c>
    </row>
    <row r="545" spans="1:11" x14ac:dyDescent="0.3">
      <c r="A545" s="47" t="s">
        <v>501</v>
      </c>
      <c r="B545" s="47" t="s">
        <v>546</v>
      </c>
      <c r="C545" t="s">
        <v>501</v>
      </c>
      <c r="D545" t="s">
        <v>11</v>
      </c>
      <c r="E545" t="s">
        <v>523</v>
      </c>
      <c r="F545" t="s">
        <v>12</v>
      </c>
      <c r="G545" t="s">
        <v>536</v>
      </c>
      <c r="H545" t="s">
        <v>14</v>
      </c>
      <c r="I545" t="s">
        <v>71</v>
      </c>
      <c r="J545" s="67" t="s">
        <v>517</v>
      </c>
      <c r="K545">
        <v>4</v>
      </c>
    </row>
    <row r="546" spans="1:11" x14ac:dyDescent="0.3">
      <c r="A546" s="47" t="s">
        <v>501</v>
      </c>
      <c r="B546" s="47" t="s">
        <v>546</v>
      </c>
      <c r="C546" t="s">
        <v>501</v>
      </c>
      <c r="D546" t="s">
        <v>11</v>
      </c>
      <c r="E546" t="s">
        <v>523</v>
      </c>
      <c r="F546" t="s">
        <v>12</v>
      </c>
      <c r="G546" t="s">
        <v>536</v>
      </c>
      <c r="H546" t="s">
        <v>43</v>
      </c>
      <c r="I546" t="s">
        <v>72</v>
      </c>
      <c r="J546" s="67">
        <v>1</v>
      </c>
      <c r="K546">
        <v>2673</v>
      </c>
    </row>
    <row r="547" spans="1:11" x14ac:dyDescent="0.3">
      <c r="A547" s="47" t="s">
        <v>501</v>
      </c>
      <c r="B547" s="47" t="s">
        <v>546</v>
      </c>
      <c r="C547" t="s">
        <v>501</v>
      </c>
      <c r="D547" t="s">
        <v>11</v>
      </c>
      <c r="E547" t="s">
        <v>523</v>
      </c>
      <c r="F547" t="s">
        <v>12</v>
      </c>
      <c r="G547" t="s">
        <v>536</v>
      </c>
      <c r="H547" t="s">
        <v>43</v>
      </c>
      <c r="I547" t="s">
        <v>72</v>
      </c>
      <c r="J547" s="67">
        <v>2</v>
      </c>
      <c r="K547">
        <v>459</v>
      </c>
    </row>
    <row r="548" spans="1:11" x14ac:dyDescent="0.3">
      <c r="A548" s="47" t="s">
        <v>501</v>
      </c>
      <c r="B548" s="47" t="s">
        <v>546</v>
      </c>
      <c r="C548" t="s">
        <v>501</v>
      </c>
      <c r="D548" t="s">
        <v>11</v>
      </c>
      <c r="E548" t="s">
        <v>523</v>
      </c>
      <c r="F548" t="s">
        <v>12</v>
      </c>
      <c r="G548" t="s">
        <v>536</v>
      </c>
      <c r="H548" t="s">
        <v>43</v>
      </c>
      <c r="I548" t="s">
        <v>72</v>
      </c>
      <c r="J548" s="67" t="s">
        <v>504</v>
      </c>
      <c r="K548">
        <v>264</v>
      </c>
    </row>
    <row r="549" spans="1:11" x14ac:dyDescent="0.3">
      <c r="A549" s="47" t="s">
        <v>501</v>
      </c>
      <c r="B549" s="47" t="s">
        <v>546</v>
      </c>
      <c r="C549" t="s">
        <v>501</v>
      </c>
      <c r="D549" t="s">
        <v>11</v>
      </c>
      <c r="E549" t="s">
        <v>523</v>
      </c>
      <c r="F549" t="s">
        <v>12</v>
      </c>
      <c r="G549" t="s">
        <v>536</v>
      </c>
      <c r="H549" t="s">
        <v>43</v>
      </c>
      <c r="I549" t="s">
        <v>72</v>
      </c>
      <c r="J549" s="67" t="s">
        <v>505</v>
      </c>
      <c r="K549">
        <v>111</v>
      </c>
    </row>
    <row r="550" spans="1:11" x14ac:dyDescent="0.3">
      <c r="A550" s="47" t="s">
        <v>501</v>
      </c>
      <c r="B550" s="47" t="s">
        <v>546</v>
      </c>
      <c r="C550" t="s">
        <v>501</v>
      </c>
      <c r="D550" t="s">
        <v>11</v>
      </c>
      <c r="E550" t="s">
        <v>523</v>
      </c>
      <c r="F550" t="s">
        <v>12</v>
      </c>
      <c r="G550" t="s">
        <v>536</v>
      </c>
      <c r="H550" t="s">
        <v>43</v>
      </c>
      <c r="I550" t="s">
        <v>72</v>
      </c>
      <c r="J550" s="67" t="s">
        <v>506</v>
      </c>
      <c r="K550">
        <v>23</v>
      </c>
    </row>
    <row r="551" spans="1:11" x14ac:dyDescent="0.3">
      <c r="A551" s="47" t="s">
        <v>501</v>
      </c>
      <c r="B551" s="47" t="s">
        <v>546</v>
      </c>
      <c r="C551" t="s">
        <v>501</v>
      </c>
      <c r="D551" t="s">
        <v>11</v>
      </c>
      <c r="E551" t="s">
        <v>523</v>
      </c>
      <c r="F551" t="s">
        <v>12</v>
      </c>
      <c r="G551" t="s">
        <v>536</v>
      </c>
      <c r="H551" t="s">
        <v>43</v>
      </c>
      <c r="I551" t="s">
        <v>72</v>
      </c>
      <c r="J551" s="67" t="s">
        <v>507</v>
      </c>
      <c r="K551">
        <v>18</v>
      </c>
    </row>
    <row r="552" spans="1:11" x14ac:dyDescent="0.3">
      <c r="A552" s="47" t="s">
        <v>501</v>
      </c>
      <c r="B552" s="47" t="s">
        <v>546</v>
      </c>
      <c r="C552" t="s">
        <v>501</v>
      </c>
      <c r="D552" t="s">
        <v>11</v>
      </c>
      <c r="E552" t="s">
        <v>523</v>
      </c>
      <c r="F552" t="s">
        <v>12</v>
      </c>
      <c r="G552" t="s">
        <v>536</v>
      </c>
      <c r="H552" t="s">
        <v>43</v>
      </c>
      <c r="I552" t="s">
        <v>72</v>
      </c>
      <c r="J552" s="67" t="s">
        <v>508</v>
      </c>
      <c r="K552">
        <v>38</v>
      </c>
    </row>
    <row r="553" spans="1:11" x14ac:dyDescent="0.3">
      <c r="A553" s="47" t="s">
        <v>501</v>
      </c>
      <c r="B553" s="47" t="s">
        <v>546</v>
      </c>
      <c r="C553" t="s">
        <v>501</v>
      </c>
      <c r="D553" t="s">
        <v>11</v>
      </c>
      <c r="E553" t="s">
        <v>523</v>
      </c>
      <c r="F553" t="s">
        <v>12</v>
      </c>
      <c r="G553" t="s">
        <v>536</v>
      </c>
      <c r="H553" t="s">
        <v>43</v>
      </c>
      <c r="I553" t="s">
        <v>72</v>
      </c>
      <c r="J553" s="67" t="s">
        <v>509</v>
      </c>
      <c r="K553">
        <v>5</v>
      </c>
    </row>
    <row r="554" spans="1:11" x14ac:dyDescent="0.3">
      <c r="A554" s="47" t="s">
        <v>501</v>
      </c>
      <c r="B554" s="47" t="s">
        <v>546</v>
      </c>
      <c r="C554" t="s">
        <v>501</v>
      </c>
      <c r="D554" t="s">
        <v>11</v>
      </c>
      <c r="E554" t="s">
        <v>523</v>
      </c>
      <c r="F554" t="s">
        <v>12</v>
      </c>
      <c r="G554" t="s">
        <v>536</v>
      </c>
      <c r="H554" t="s">
        <v>43</v>
      </c>
      <c r="I554" t="s">
        <v>72</v>
      </c>
      <c r="J554" s="67" t="s">
        <v>510</v>
      </c>
      <c r="K554">
        <v>158</v>
      </c>
    </row>
    <row r="555" spans="1:11" x14ac:dyDescent="0.3">
      <c r="A555" s="47" t="s">
        <v>501</v>
      </c>
      <c r="B555" s="47" t="s">
        <v>546</v>
      </c>
      <c r="C555" t="s">
        <v>501</v>
      </c>
      <c r="D555" t="s">
        <v>11</v>
      </c>
      <c r="E555" t="s">
        <v>523</v>
      </c>
      <c r="F555" t="s">
        <v>12</v>
      </c>
      <c r="G555" t="s">
        <v>536</v>
      </c>
      <c r="H555" t="s">
        <v>43</v>
      </c>
      <c r="I555" t="s">
        <v>72</v>
      </c>
      <c r="J555" s="67" t="s">
        <v>511</v>
      </c>
      <c r="K555">
        <v>47</v>
      </c>
    </row>
    <row r="556" spans="1:11" x14ac:dyDescent="0.3">
      <c r="A556" s="47" t="s">
        <v>501</v>
      </c>
      <c r="B556" s="47" t="s">
        <v>546</v>
      </c>
      <c r="C556" t="s">
        <v>501</v>
      </c>
      <c r="D556" t="s">
        <v>11</v>
      </c>
      <c r="E556" t="s">
        <v>523</v>
      </c>
      <c r="F556" t="s">
        <v>12</v>
      </c>
      <c r="G556" t="s">
        <v>536</v>
      </c>
      <c r="H556" t="s">
        <v>43</v>
      </c>
      <c r="I556" t="s">
        <v>72</v>
      </c>
      <c r="J556" s="67" t="s">
        <v>512</v>
      </c>
      <c r="K556">
        <v>62</v>
      </c>
    </row>
    <row r="557" spans="1:11" x14ac:dyDescent="0.3">
      <c r="A557" s="47" t="s">
        <v>501</v>
      </c>
      <c r="B557" s="47" t="s">
        <v>546</v>
      </c>
      <c r="C557" t="s">
        <v>501</v>
      </c>
      <c r="D557" t="s">
        <v>11</v>
      </c>
      <c r="E557" t="s">
        <v>523</v>
      </c>
      <c r="F557" t="s">
        <v>12</v>
      </c>
      <c r="G557" t="s">
        <v>536</v>
      </c>
      <c r="H557" t="s">
        <v>43</v>
      </c>
      <c r="I557" t="s">
        <v>72</v>
      </c>
      <c r="J557" s="67" t="s">
        <v>513</v>
      </c>
      <c r="K557">
        <v>111</v>
      </c>
    </row>
    <row r="558" spans="1:11" x14ac:dyDescent="0.3">
      <c r="A558" s="47" t="s">
        <v>501</v>
      </c>
      <c r="B558" s="47" t="s">
        <v>546</v>
      </c>
      <c r="C558" t="s">
        <v>501</v>
      </c>
      <c r="D558" t="s">
        <v>11</v>
      </c>
      <c r="E558" t="s">
        <v>523</v>
      </c>
      <c r="F558" t="s">
        <v>12</v>
      </c>
      <c r="G558" t="s">
        <v>536</v>
      </c>
      <c r="H558" t="s">
        <v>43</v>
      </c>
      <c r="I558" t="s">
        <v>72</v>
      </c>
      <c r="J558" s="67" t="s">
        <v>514</v>
      </c>
      <c r="K558">
        <v>15</v>
      </c>
    </row>
    <row r="559" spans="1:11" x14ac:dyDescent="0.3">
      <c r="A559" s="47" t="s">
        <v>501</v>
      </c>
      <c r="B559" s="47" t="s">
        <v>546</v>
      </c>
      <c r="C559" t="s">
        <v>501</v>
      </c>
      <c r="D559" t="s">
        <v>11</v>
      </c>
      <c r="E559" t="s">
        <v>523</v>
      </c>
      <c r="F559" t="s">
        <v>12</v>
      </c>
      <c r="G559" t="s">
        <v>536</v>
      </c>
      <c r="H559" t="s">
        <v>43</v>
      </c>
      <c r="I559" t="s">
        <v>72</v>
      </c>
      <c r="J559" s="67" t="s">
        <v>515</v>
      </c>
      <c r="K559">
        <v>14</v>
      </c>
    </row>
    <row r="560" spans="1:11" x14ac:dyDescent="0.3">
      <c r="A560" s="47" t="s">
        <v>501</v>
      </c>
      <c r="B560" s="47" t="s">
        <v>546</v>
      </c>
      <c r="C560" t="s">
        <v>501</v>
      </c>
      <c r="D560" t="s">
        <v>11</v>
      </c>
      <c r="E560" t="s">
        <v>523</v>
      </c>
      <c r="F560" t="s">
        <v>12</v>
      </c>
      <c r="G560" t="s">
        <v>536</v>
      </c>
      <c r="H560" t="s">
        <v>43</v>
      </c>
      <c r="I560" t="s">
        <v>72</v>
      </c>
      <c r="J560" s="67" t="s">
        <v>516</v>
      </c>
      <c r="K560">
        <v>48</v>
      </c>
    </row>
    <row r="561" spans="1:11" x14ac:dyDescent="0.3">
      <c r="A561" s="47" t="s">
        <v>501</v>
      </c>
      <c r="B561" s="47" t="s">
        <v>546</v>
      </c>
      <c r="C561" t="s">
        <v>501</v>
      </c>
      <c r="D561" t="s">
        <v>11</v>
      </c>
      <c r="E561" t="s">
        <v>523</v>
      </c>
      <c r="F561" t="s">
        <v>12</v>
      </c>
      <c r="G561" t="s">
        <v>536</v>
      </c>
      <c r="H561" t="s">
        <v>43</v>
      </c>
      <c r="I561" t="s">
        <v>72</v>
      </c>
      <c r="J561" s="67" t="s">
        <v>517</v>
      </c>
      <c r="K561">
        <v>4</v>
      </c>
    </row>
    <row r="562" spans="1:11" x14ac:dyDescent="0.3">
      <c r="A562" s="47" t="s">
        <v>501</v>
      </c>
      <c r="B562" s="47" t="s">
        <v>546</v>
      </c>
      <c r="C562" t="s">
        <v>501</v>
      </c>
      <c r="D562" t="s">
        <v>11</v>
      </c>
      <c r="E562" t="s">
        <v>523</v>
      </c>
      <c r="F562" t="s">
        <v>12</v>
      </c>
      <c r="G562" t="s">
        <v>536</v>
      </c>
      <c r="H562" t="s">
        <v>34</v>
      </c>
      <c r="I562" t="s">
        <v>73</v>
      </c>
      <c r="J562" s="67">
        <v>1</v>
      </c>
      <c r="K562">
        <v>825</v>
      </c>
    </row>
    <row r="563" spans="1:11" x14ac:dyDescent="0.3">
      <c r="A563" s="47" t="s">
        <v>501</v>
      </c>
      <c r="B563" s="47" t="s">
        <v>546</v>
      </c>
      <c r="C563" t="s">
        <v>501</v>
      </c>
      <c r="D563" t="s">
        <v>11</v>
      </c>
      <c r="E563" t="s">
        <v>523</v>
      </c>
      <c r="F563" t="s">
        <v>12</v>
      </c>
      <c r="G563" t="s">
        <v>536</v>
      </c>
      <c r="H563" t="s">
        <v>34</v>
      </c>
      <c r="I563" t="s">
        <v>73</v>
      </c>
      <c r="J563" s="67">
        <v>2</v>
      </c>
      <c r="K563">
        <v>155</v>
      </c>
    </row>
    <row r="564" spans="1:11" x14ac:dyDescent="0.3">
      <c r="A564" s="47" t="s">
        <v>501</v>
      </c>
      <c r="B564" s="47" t="s">
        <v>546</v>
      </c>
      <c r="C564" t="s">
        <v>501</v>
      </c>
      <c r="D564" t="s">
        <v>11</v>
      </c>
      <c r="E564" t="s">
        <v>523</v>
      </c>
      <c r="F564" t="s">
        <v>12</v>
      </c>
      <c r="G564" t="s">
        <v>536</v>
      </c>
      <c r="H564" t="s">
        <v>34</v>
      </c>
      <c r="I564" t="s">
        <v>73</v>
      </c>
      <c r="J564" s="67" t="s">
        <v>504</v>
      </c>
      <c r="K564">
        <v>96</v>
      </c>
    </row>
    <row r="565" spans="1:11" x14ac:dyDescent="0.3">
      <c r="A565" s="47" t="s">
        <v>501</v>
      </c>
      <c r="B565" s="47" t="s">
        <v>546</v>
      </c>
      <c r="C565" t="s">
        <v>501</v>
      </c>
      <c r="D565" t="s">
        <v>11</v>
      </c>
      <c r="E565" t="s">
        <v>523</v>
      </c>
      <c r="F565" t="s">
        <v>12</v>
      </c>
      <c r="G565" t="s">
        <v>536</v>
      </c>
      <c r="H565" t="s">
        <v>34</v>
      </c>
      <c r="I565" t="s">
        <v>73</v>
      </c>
      <c r="J565" s="67" t="s">
        <v>505</v>
      </c>
      <c r="K565">
        <v>30</v>
      </c>
    </row>
    <row r="566" spans="1:11" x14ac:dyDescent="0.3">
      <c r="A566" s="47" t="s">
        <v>501</v>
      </c>
      <c r="B566" s="47" t="s">
        <v>546</v>
      </c>
      <c r="C566" t="s">
        <v>501</v>
      </c>
      <c r="D566" t="s">
        <v>11</v>
      </c>
      <c r="E566" t="s">
        <v>523</v>
      </c>
      <c r="F566" t="s">
        <v>12</v>
      </c>
      <c r="G566" t="s">
        <v>536</v>
      </c>
      <c r="H566" t="s">
        <v>34</v>
      </c>
      <c r="I566" t="s">
        <v>73</v>
      </c>
      <c r="J566" s="67" t="s">
        <v>506</v>
      </c>
      <c r="K566">
        <v>14</v>
      </c>
    </row>
    <row r="567" spans="1:11" x14ac:dyDescent="0.3">
      <c r="A567" s="47" t="s">
        <v>501</v>
      </c>
      <c r="B567" s="47" t="s">
        <v>546</v>
      </c>
      <c r="C567" t="s">
        <v>501</v>
      </c>
      <c r="D567" t="s">
        <v>11</v>
      </c>
      <c r="E567" t="s">
        <v>523</v>
      </c>
      <c r="F567" t="s">
        <v>12</v>
      </c>
      <c r="G567" t="s">
        <v>536</v>
      </c>
      <c r="H567" t="s">
        <v>34</v>
      </c>
      <c r="I567" t="s">
        <v>73</v>
      </c>
      <c r="J567" s="67" t="s">
        <v>507</v>
      </c>
      <c r="K567">
        <v>8</v>
      </c>
    </row>
    <row r="568" spans="1:11" x14ac:dyDescent="0.3">
      <c r="A568" s="47" t="s">
        <v>501</v>
      </c>
      <c r="B568" s="47" t="s">
        <v>546</v>
      </c>
      <c r="C568" t="s">
        <v>501</v>
      </c>
      <c r="D568" t="s">
        <v>11</v>
      </c>
      <c r="E568" t="s">
        <v>523</v>
      </c>
      <c r="F568" t="s">
        <v>12</v>
      </c>
      <c r="G568" t="s">
        <v>536</v>
      </c>
      <c r="H568" t="s">
        <v>34</v>
      </c>
      <c r="I568" t="s">
        <v>73</v>
      </c>
      <c r="J568" s="67" t="s">
        <v>508</v>
      </c>
      <c r="K568">
        <v>6</v>
      </c>
    </row>
    <row r="569" spans="1:11" x14ac:dyDescent="0.3">
      <c r="A569" s="47" t="s">
        <v>501</v>
      </c>
      <c r="B569" s="47" t="s">
        <v>546</v>
      </c>
      <c r="C569" t="s">
        <v>501</v>
      </c>
      <c r="D569" t="s">
        <v>11</v>
      </c>
      <c r="E569" t="s">
        <v>523</v>
      </c>
      <c r="F569" t="s">
        <v>12</v>
      </c>
      <c r="G569" t="s">
        <v>536</v>
      </c>
      <c r="H569" t="s">
        <v>34</v>
      </c>
      <c r="I569" t="s">
        <v>73</v>
      </c>
      <c r="J569" s="67" t="s">
        <v>509</v>
      </c>
      <c r="K569">
        <v>1</v>
      </c>
    </row>
    <row r="570" spans="1:11" x14ac:dyDescent="0.3">
      <c r="A570" s="47" t="s">
        <v>501</v>
      </c>
      <c r="B570" s="47" t="s">
        <v>546</v>
      </c>
      <c r="C570" t="s">
        <v>501</v>
      </c>
      <c r="D570" t="s">
        <v>11</v>
      </c>
      <c r="E570" t="s">
        <v>523</v>
      </c>
      <c r="F570" t="s">
        <v>12</v>
      </c>
      <c r="G570" t="s">
        <v>536</v>
      </c>
      <c r="H570" t="s">
        <v>34</v>
      </c>
      <c r="I570" t="s">
        <v>73</v>
      </c>
      <c r="J570" s="67" t="s">
        <v>510</v>
      </c>
      <c r="K570">
        <v>58</v>
      </c>
    </row>
    <row r="571" spans="1:11" x14ac:dyDescent="0.3">
      <c r="A571" s="47" t="s">
        <v>501</v>
      </c>
      <c r="B571" s="47" t="s">
        <v>546</v>
      </c>
      <c r="C571" t="s">
        <v>501</v>
      </c>
      <c r="D571" t="s">
        <v>11</v>
      </c>
      <c r="E571" t="s">
        <v>523</v>
      </c>
      <c r="F571" t="s">
        <v>12</v>
      </c>
      <c r="G571" t="s">
        <v>536</v>
      </c>
      <c r="H571" t="s">
        <v>34</v>
      </c>
      <c r="I571" t="s">
        <v>73</v>
      </c>
      <c r="J571" s="67" t="s">
        <v>511</v>
      </c>
      <c r="K571">
        <v>11</v>
      </c>
    </row>
    <row r="572" spans="1:11" x14ac:dyDescent="0.3">
      <c r="A572" s="47" t="s">
        <v>501</v>
      </c>
      <c r="B572" s="47" t="s">
        <v>546</v>
      </c>
      <c r="C572" t="s">
        <v>501</v>
      </c>
      <c r="D572" t="s">
        <v>11</v>
      </c>
      <c r="E572" t="s">
        <v>523</v>
      </c>
      <c r="F572" t="s">
        <v>12</v>
      </c>
      <c r="G572" t="s">
        <v>536</v>
      </c>
      <c r="H572" t="s">
        <v>34</v>
      </c>
      <c r="I572" t="s">
        <v>73</v>
      </c>
      <c r="J572" s="67" t="s">
        <v>512</v>
      </c>
      <c r="K572">
        <v>22</v>
      </c>
    </row>
    <row r="573" spans="1:11" x14ac:dyDescent="0.3">
      <c r="A573" s="47" t="s">
        <v>501</v>
      </c>
      <c r="B573" s="47" t="s">
        <v>546</v>
      </c>
      <c r="C573" t="s">
        <v>501</v>
      </c>
      <c r="D573" t="s">
        <v>11</v>
      </c>
      <c r="E573" t="s">
        <v>523</v>
      </c>
      <c r="F573" t="s">
        <v>12</v>
      </c>
      <c r="G573" t="s">
        <v>536</v>
      </c>
      <c r="H573" t="s">
        <v>34</v>
      </c>
      <c r="I573" t="s">
        <v>73</v>
      </c>
      <c r="J573" s="67" t="s">
        <v>513</v>
      </c>
      <c r="K573">
        <v>47</v>
      </c>
    </row>
    <row r="574" spans="1:11" x14ac:dyDescent="0.3">
      <c r="A574" s="47" t="s">
        <v>501</v>
      </c>
      <c r="B574" s="47" t="s">
        <v>546</v>
      </c>
      <c r="C574" t="s">
        <v>501</v>
      </c>
      <c r="D574" t="s">
        <v>11</v>
      </c>
      <c r="E574" t="s">
        <v>523</v>
      </c>
      <c r="F574" t="s">
        <v>12</v>
      </c>
      <c r="G574" t="s">
        <v>536</v>
      </c>
      <c r="H574" t="s">
        <v>34</v>
      </c>
      <c r="I574" t="s">
        <v>73</v>
      </c>
      <c r="J574" s="67" t="s">
        <v>514</v>
      </c>
      <c r="K574">
        <v>10</v>
      </c>
    </row>
    <row r="575" spans="1:11" x14ac:dyDescent="0.3">
      <c r="A575" s="47" t="str">
        <f t="shared" ref="A575:A577" si="0">C575</f>
        <v>NHS111PS-202223-H1</v>
      </c>
      <c r="B575" s="47" t="str">
        <f>VLOOKUP($A575,Refs!$J$2:$K$15,2,FALSE)</f>
        <v>Apr 2022 to Sep 2022</v>
      </c>
      <c r="C575" t="s">
        <v>501</v>
      </c>
      <c r="D575" t="s">
        <v>11</v>
      </c>
      <c r="E575" t="s">
        <v>523</v>
      </c>
      <c r="F575" t="s">
        <v>12</v>
      </c>
      <c r="G575" t="s">
        <v>536</v>
      </c>
      <c r="H575" t="s">
        <v>34</v>
      </c>
      <c r="I575" t="s">
        <v>73</v>
      </c>
      <c r="J575" s="67" t="s">
        <v>515</v>
      </c>
      <c r="K575">
        <v>3</v>
      </c>
    </row>
    <row r="576" spans="1:11" x14ac:dyDescent="0.3">
      <c r="A576" s="47" t="str">
        <f t="shared" si="0"/>
        <v>NHS111PS-202223-H1</v>
      </c>
      <c r="B576" s="47" t="str">
        <f>VLOOKUP($A576,Refs!$J$2:$K$15,2,FALSE)</f>
        <v>Apr 2022 to Sep 2022</v>
      </c>
      <c r="C576" t="s">
        <v>501</v>
      </c>
      <c r="D576" t="s">
        <v>11</v>
      </c>
      <c r="E576" t="s">
        <v>523</v>
      </c>
      <c r="F576" t="s">
        <v>12</v>
      </c>
      <c r="G576" t="s">
        <v>536</v>
      </c>
      <c r="H576" t="s">
        <v>34</v>
      </c>
      <c r="I576" t="s">
        <v>73</v>
      </c>
      <c r="J576" s="67" t="s">
        <v>516</v>
      </c>
      <c r="K576">
        <v>4</v>
      </c>
    </row>
    <row r="577" spans="1:11" x14ac:dyDescent="0.3">
      <c r="A577" s="47" t="str">
        <f t="shared" si="0"/>
        <v>NHS111PS-202223-H1</v>
      </c>
      <c r="B577" s="47" t="str">
        <f>VLOOKUP($A577,Refs!$J$2:$K$15,2,FALSE)</f>
        <v>Apr 2022 to Sep 2022</v>
      </c>
      <c r="C577" t="s">
        <v>501</v>
      </c>
      <c r="D577" t="s">
        <v>11</v>
      </c>
      <c r="E577" t="s">
        <v>523</v>
      </c>
      <c r="F577" t="s">
        <v>12</v>
      </c>
      <c r="G577" t="s">
        <v>536</v>
      </c>
      <c r="H577" t="s">
        <v>34</v>
      </c>
      <c r="I577" t="s">
        <v>73</v>
      </c>
      <c r="J577" s="67" t="s">
        <v>517</v>
      </c>
      <c r="K577">
        <v>0</v>
      </c>
    </row>
    <row r="578" spans="1:11" x14ac:dyDescent="0.3">
      <c r="A578" s="74" t="str">
        <f t="shared" ref="A578:A641" si="1">C578</f>
        <v>NHS111PS-202223-H2</v>
      </c>
      <c r="B578" s="74" t="str">
        <f>VLOOKUP($A578,Refs!$J$2:$K$15,2,FALSE)</f>
        <v>Oct 2022 to Mar 2023</v>
      </c>
      <c r="C578" t="s">
        <v>550</v>
      </c>
      <c r="D578" t="s">
        <v>8</v>
      </c>
      <c r="E578" t="s">
        <v>502</v>
      </c>
      <c r="F578" t="s">
        <v>9</v>
      </c>
      <c r="G578" t="s">
        <v>503</v>
      </c>
      <c r="H578" t="s">
        <v>17</v>
      </c>
      <c r="I578" t="s">
        <v>84</v>
      </c>
      <c r="J578" s="67">
        <v>1</v>
      </c>
      <c r="K578">
        <v>2000</v>
      </c>
    </row>
    <row r="579" spans="1:11" x14ac:dyDescent="0.3">
      <c r="A579" s="47" t="str">
        <f t="shared" si="1"/>
        <v>NHS111PS-202223-H2</v>
      </c>
      <c r="B579" s="47" t="str">
        <f>VLOOKUP($A579,Refs!$J$2:$K$15,2,FALSE)</f>
        <v>Oct 2022 to Mar 2023</v>
      </c>
      <c r="C579" t="s">
        <v>550</v>
      </c>
      <c r="D579" t="s">
        <v>8</v>
      </c>
      <c r="E579" t="s">
        <v>502</v>
      </c>
      <c r="F579" t="s">
        <v>9</v>
      </c>
      <c r="G579" t="s">
        <v>503</v>
      </c>
      <c r="H579" t="s">
        <v>17</v>
      </c>
      <c r="I579" t="s">
        <v>84</v>
      </c>
      <c r="J579" s="67">
        <v>2</v>
      </c>
      <c r="K579">
        <v>86</v>
      </c>
    </row>
    <row r="580" spans="1:11" x14ac:dyDescent="0.3">
      <c r="A580" s="47" t="str">
        <f t="shared" si="1"/>
        <v>NHS111PS-202223-H2</v>
      </c>
      <c r="B580" s="47" t="str">
        <f>VLOOKUP($A580,Refs!$J$2:$K$15,2,FALSE)</f>
        <v>Oct 2022 to Mar 2023</v>
      </c>
      <c r="C580" t="s">
        <v>550</v>
      </c>
      <c r="D580" t="s">
        <v>8</v>
      </c>
      <c r="E580" t="s">
        <v>502</v>
      </c>
      <c r="F580" t="s">
        <v>9</v>
      </c>
      <c r="G580" t="s">
        <v>503</v>
      </c>
      <c r="H580" t="s">
        <v>17</v>
      </c>
      <c r="I580" t="s">
        <v>84</v>
      </c>
      <c r="J580" s="67" t="s">
        <v>504</v>
      </c>
      <c r="K580">
        <v>50</v>
      </c>
    </row>
    <row r="581" spans="1:11" x14ac:dyDescent="0.3">
      <c r="A581" s="47" t="str">
        <f t="shared" si="1"/>
        <v>NHS111PS-202223-H2</v>
      </c>
      <c r="B581" s="47" t="str">
        <f>VLOOKUP($A581,Refs!$J$2:$K$15,2,FALSE)</f>
        <v>Oct 2022 to Mar 2023</v>
      </c>
      <c r="C581" t="s">
        <v>550</v>
      </c>
      <c r="D581" t="s">
        <v>8</v>
      </c>
      <c r="E581" t="s">
        <v>502</v>
      </c>
      <c r="F581" t="s">
        <v>9</v>
      </c>
      <c r="G581" t="s">
        <v>503</v>
      </c>
      <c r="H581" t="s">
        <v>17</v>
      </c>
      <c r="I581" t="s">
        <v>84</v>
      </c>
      <c r="J581" s="67" t="s">
        <v>505</v>
      </c>
      <c r="K581">
        <v>13</v>
      </c>
    </row>
    <row r="582" spans="1:11" x14ac:dyDescent="0.3">
      <c r="A582" s="47" t="str">
        <f t="shared" si="1"/>
        <v>NHS111PS-202223-H2</v>
      </c>
      <c r="B582" s="47" t="str">
        <f>VLOOKUP($A582,Refs!$J$2:$K$15,2,FALSE)</f>
        <v>Oct 2022 to Mar 2023</v>
      </c>
      <c r="C582" t="s">
        <v>550</v>
      </c>
      <c r="D582" t="s">
        <v>8</v>
      </c>
      <c r="E582" t="s">
        <v>502</v>
      </c>
      <c r="F582" t="s">
        <v>9</v>
      </c>
      <c r="G582" t="s">
        <v>503</v>
      </c>
      <c r="H582" t="s">
        <v>17</v>
      </c>
      <c r="I582" t="s">
        <v>84</v>
      </c>
      <c r="J582" s="67" t="s">
        <v>506</v>
      </c>
      <c r="K582">
        <v>12</v>
      </c>
    </row>
    <row r="583" spans="1:11" x14ac:dyDescent="0.3">
      <c r="A583" s="47" t="str">
        <f t="shared" si="1"/>
        <v>NHS111PS-202223-H2</v>
      </c>
      <c r="B583" s="47" t="str">
        <f>VLOOKUP($A583,Refs!$J$2:$K$15,2,FALSE)</f>
        <v>Oct 2022 to Mar 2023</v>
      </c>
      <c r="C583" t="s">
        <v>550</v>
      </c>
      <c r="D583" t="s">
        <v>8</v>
      </c>
      <c r="E583" t="s">
        <v>502</v>
      </c>
      <c r="F583" t="s">
        <v>9</v>
      </c>
      <c r="G583" t="s">
        <v>503</v>
      </c>
      <c r="H583" t="s">
        <v>17</v>
      </c>
      <c r="I583" t="s">
        <v>84</v>
      </c>
      <c r="J583" s="67" t="s">
        <v>507</v>
      </c>
      <c r="K583">
        <v>2</v>
      </c>
    </row>
    <row r="584" spans="1:11" x14ac:dyDescent="0.3">
      <c r="A584" s="47" t="str">
        <f t="shared" si="1"/>
        <v>NHS111PS-202223-H2</v>
      </c>
      <c r="B584" s="47" t="str">
        <f>VLOOKUP($A584,Refs!$J$2:$K$15,2,FALSE)</f>
        <v>Oct 2022 to Mar 2023</v>
      </c>
      <c r="C584" t="s">
        <v>550</v>
      </c>
      <c r="D584" t="s">
        <v>8</v>
      </c>
      <c r="E584" t="s">
        <v>502</v>
      </c>
      <c r="F584" t="s">
        <v>9</v>
      </c>
      <c r="G584" t="s">
        <v>503</v>
      </c>
      <c r="H584" t="s">
        <v>17</v>
      </c>
      <c r="I584" t="s">
        <v>84</v>
      </c>
      <c r="J584" s="67" t="s">
        <v>508</v>
      </c>
      <c r="K584">
        <v>3</v>
      </c>
    </row>
    <row r="585" spans="1:11" x14ac:dyDescent="0.3">
      <c r="A585" s="47" t="str">
        <f t="shared" si="1"/>
        <v>NHS111PS-202223-H2</v>
      </c>
      <c r="B585" s="47" t="str">
        <f>VLOOKUP($A585,Refs!$J$2:$K$15,2,FALSE)</f>
        <v>Oct 2022 to Mar 2023</v>
      </c>
      <c r="C585" t="s">
        <v>550</v>
      </c>
      <c r="D585" t="s">
        <v>8</v>
      </c>
      <c r="E585" t="s">
        <v>502</v>
      </c>
      <c r="F585" t="s">
        <v>9</v>
      </c>
      <c r="G585" t="s">
        <v>503</v>
      </c>
      <c r="H585" t="s">
        <v>17</v>
      </c>
      <c r="I585" t="s">
        <v>84</v>
      </c>
      <c r="J585" s="67" t="s">
        <v>509</v>
      </c>
      <c r="K585">
        <v>6</v>
      </c>
    </row>
    <row r="586" spans="1:11" x14ac:dyDescent="0.3">
      <c r="A586" s="47" t="str">
        <f t="shared" si="1"/>
        <v>NHS111PS-202223-H2</v>
      </c>
      <c r="B586" s="47" t="str">
        <f>VLOOKUP($A586,Refs!$J$2:$K$15,2,FALSE)</f>
        <v>Oct 2022 to Mar 2023</v>
      </c>
      <c r="C586" t="s">
        <v>550</v>
      </c>
      <c r="D586" t="s">
        <v>8</v>
      </c>
      <c r="E586" t="s">
        <v>502</v>
      </c>
      <c r="F586" t="s">
        <v>9</v>
      </c>
      <c r="G586" t="s">
        <v>503</v>
      </c>
      <c r="H586" t="s">
        <v>17</v>
      </c>
      <c r="I586" t="s">
        <v>84</v>
      </c>
      <c r="J586" s="67" t="s">
        <v>510</v>
      </c>
      <c r="K586">
        <v>33</v>
      </c>
    </row>
    <row r="587" spans="1:11" x14ac:dyDescent="0.3">
      <c r="A587" s="47" t="str">
        <f t="shared" si="1"/>
        <v>NHS111PS-202223-H2</v>
      </c>
      <c r="B587" s="47" t="str">
        <f>VLOOKUP($A587,Refs!$J$2:$K$15,2,FALSE)</f>
        <v>Oct 2022 to Mar 2023</v>
      </c>
      <c r="C587" t="s">
        <v>550</v>
      </c>
      <c r="D587" t="s">
        <v>8</v>
      </c>
      <c r="E587" t="s">
        <v>502</v>
      </c>
      <c r="F587" t="s">
        <v>9</v>
      </c>
      <c r="G587" t="s">
        <v>503</v>
      </c>
      <c r="H587" t="s">
        <v>17</v>
      </c>
      <c r="I587" t="s">
        <v>84</v>
      </c>
      <c r="J587" s="67" t="s">
        <v>511</v>
      </c>
      <c r="K587">
        <v>21</v>
      </c>
    </row>
    <row r="588" spans="1:11" x14ac:dyDescent="0.3">
      <c r="A588" s="47" t="str">
        <f t="shared" si="1"/>
        <v>NHS111PS-202223-H2</v>
      </c>
      <c r="B588" s="47" t="str">
        <f>VLOOKUP($A588,Refs!$J$2:$K$15,2,FALSE)</f>
        <v>Oct 2022 to Mar 2023</v>
      </c>
      <c r="C588" t="s">
        <v>550</v>
      </c>
      <c r="D588" t="s">
        <v>8</v>
      </c>
      <c r="E588" t="s">
        <v>502</v>
      </c>
      <c r="F588" t="s">
        <v>9</v>
      </c>
      <c r="G588" t="s">
        <v>503</v>
      </c>
      <c r="H588" t="s">
        <v>17</v>
      </c>
      <c r="I588" t="s">
        <v>84</v>
      </c>
      <c r="J588" s="67" t="s">
        <v>512</v>
      </c>
      <c r="K588">
        <v>9</v>
      </c>
    </row>
    <row r="589" spans="1:11" x14ac:dyDescent="0.3">
      <c r="A589" s="47" t="str">
        <f t="shared" si="1"/>
        <v>NHS111PS-202223-H2</v>
      </c>
      <c r="B589" s="47" t="str">
        <f>VLOOKUP($A589,Refs!$J$2:$K$15,2,FALSE)</f>
        <v>Oct 2022 to Mar 2023</v>
      </c>
      <c r="C589" t="s">
        <v>550</v>
      </c>
      <c r="D589" t="s">
        <v>8</v>
      </c>
      <c r="E589" t="s">
        <v>502</v>
      </c>
      <c r="F589" t="s">
        <v>9</v>
      </c>
      <c r="G589" t="s">
        <v>503</v>
      </c>
      <c r="H589" t="s">
        <v>17</v>
      </c>
      <c r="I589" t="s">
        <v>84</v>
      </c>
      <c r="J589" s="67" t="s">
        <v>513</v>
      </c>
      <c r="K589">
        <v>17</v>
      </c>
    </row>
    <row r="590" spans="1:11" x14ac:dyDescent="0.3">
      <c r="A590" s="47" t="str">
        <f t="shared" si="1"/>
        <v>NHS111PS-202223-H2</v>
      </c>
      <c r="B590" s="47" t="str">
        <f>VLOOKUP($A590,Refs!$J$2:$K$15,2,FALSE)</f>
        <v>Oct 2022 to Mar 2023</v>
      </c>
      <c r="C590" t="s">
        <v>550</v>
      </c>
      <c r="D590" t="s">
        <v>8</v>
      </c>
      <c r="E590" t="s">
        <v>502</v>
      </c>
      <c r="F590" t="s">
        <v>9</v>
      </c>
      <c r="G590" t="s">
        <v>503</v>
      </c>
      <c r="H590" t="s">
        <v>17</v>
      </c>
      <c r="I590" t="s">
        <v>84</v>
      </c>
      <c r="J590" s="67" t="s">
        <v>514</v>
      </c>
      <c r="K590">
        <v>0</v>
      </c>
    </row>
    <row r="591" spans="1:11" x14ac:dyDescent="0.3">
      <c r="A591" s="47" t="str">
        <f t="shared" si="1"/>
        <v>NHS111PS-202223-H2</v>
      </c>
      <c r="B591" s="47" t="str">
        <f>VLOOKUP($A591,Refs!$J$2:$K$15,2,FALSE)</f>
        <v>Oct 2022 to Mar 2023</v>
      </c>
      <c r="C591" t="s">
        <v>550</v>
      </c>
      <c r="D591" t="s">
        <v>8</v>
      </c>
      <c r="E591" t="s">
        <v>502</v>
      </c>
      <c r="F591" t="s">
        <v>9</v>
      </c>
      <c r="G591" t="s">
        <v>503</v>
      </c>
      <c r="H591" t="s">
        <v>17</v>
      </c>
      <c r="I591" t="s">
        <v>84</v>
      </c>
      <c r="J591" s="67" t="s">
        <v>515</v>
      </c>
      <c r="K591">
        <v>2</v>
      </c>
    </row>
    <row r="592" spans="1:11" x14ac:dyDescent="0.3">
      <c r="A592" s="47" t="str">
        <f t="shared" si="1"/>
        <v>NHS111PS-202223-H2</v>
      </c>
      <c r="B592" s="47" t="str">
        <f>VLOOKUP($A592,Refs!$J$2:$K$15,2,FALSE)</f>
        <v>Oct 2022 to Mar 2023</v>
      </c>
      <c r="C592" t="s">
        <v>550</v>
      </c>
      <c r="D592" t="s">
        <v>8</v>
      </c>
      <c r="E592" t="s">
        <v>502</v>
      </c>
      <c r="F592" t="s">
        <v>9</v>
      </c>
      <c r="G592" t="s">
        <v>503</v>
      </c>
      <c r="H592" t="s">
        <v>17</v>
      </c>
      <c r="I592" t="s">
        <v>84</v>
      </c>
      <c r="J592" s="67" t="s">
        <v>516</v>
      </c>
      <c r="K592">
        <v>4</v>
      </c>
    </row>
    <row r="593" spans="1:11" x14ac:dyDescent="0.3">
      <c r="A593" s="47" t="str">
        <f t="shared" si="1"/>
        <v>NHS111PS-202223-H2</v>
      </c>
      <c r="B593" s="47" t="str">
        <f>VLOOKUP($A593,Refs!$J$2:$K$15,2,FALSE)</f>
        <v>Oct 2022 to Mar 2023</v>
      </c>
      <c r="C593" t="s">
        <v>550</v>
      </c>
      <c r="D593" t="s">
        <v>8</v>
      </c>
      <c r="E593" t="s">
        <v>502</v>
      </c>
      <c r="F593" t="s">
        <v>9</v>
      </c>
      <c r="G593" t="s">
        <v>503</v>
      </c>
      <c r="H593" t="s">
        <v>17</v>
      </c>
      <c r="I593" t="s">
        <v>84</v>
      </c>
      <c r="J593" s="67" t="s">
        <v>517</v>
      </c>
      <c r="K593">
        <v>0</v>
      </c>
    </row>
    <row r="594" spans="1:11" x14ac:dyDescent="0.3">
      <c r="A594" s="47" t="str">
        <f t="shared" si="1"/>
        <v>NHS111PS-202223-H2</v>
      </c>
      <c r="B594" s="47" t="str">
        <f>VLOOKUP($A594,Refs!$J$2:$K$15,2,FALSE)</f>
        <v>Oct 2022 to Mar 2023</v>
      </c>
      <c r="C594" t="s">
        <v>550</v>
      </c>
      <c r="D594" t="s">
        <v>18</v>
      </c>
      <c r="E594" t="s">
        <v>520</v>
      </c>
      <c r="F594" t="s">
        <v>19</v>
      </c>
      <c r="G594" t="s">
        <v>590</v>
      </c>
      <c r="H594" t="s">
        <v>20</v>
      </c>
      <c r="I594" t="s">
        <v>96</v>
      </c>
      <c r="J594" s="67">
        <v>1</v>
      </c>
      <c r="K594">
        <v>32780</v>
      </c>
    </row>
    <row r="595" spans="1:11" x14ac:dyDescent="0.3">
      <c r="A595" s="47" t="str">
        <f t="shared" si="1"/>
        <v>NHS111PS-202223-H2</v>
      </c>
      <c r="B595" s="47" t="str">
        <f>VLOOKUP($A595,Refs!$J$2:$K$15,2,FALSE)</f>
        <v>Oct 2022 to Mar 2023</v>
      </c>
      <c r="C595" t="s">
        <v>550</v>
      </c>
      <c r="D595" t="s">
        <v>18</v>
      </c>
      <c r="E595" t="s">
        <v>520</v>
      </c>
      <c r="F595" t="s">
        <v>19</v>
      </c>
      <c r="G595" t="s">
        <v>590</v>
      </c>
      <c r="H595" t="s">
        <v>20</v>
      </c>
      <c r="I595" t="s">
        <v>96</v>
      </c>
      <c r="J595" s="67">
        <v>2</v>
      </c>
      <c r="K595">
        <v>672</v>
      </c>
    </row>
    <row r="596" spans="1:11" x14ac:dyDescent="0.3">
      <c r="A596" s="47" t="str">
        <f t="shared" si="1"/>
        <v>NHS111PS-202223-H2</v>
      </c>
      <c r="B596" s="47" t="str">
        <f>VLOOKUP($A596,Refs!$J$2:$K$15,2,FALSE)</f>
        <v>Oct 2022 to Mar 2023</v>
      </c>
      <c r="C596" t="s">
        <v>550</v>
      </c>
      <c r="D596" t="s">
        <v>18</v>
      </c>
      <c r="E596" t="s">
        <v>520</v>
      </c>
      <c r="F596" t="s">
        <v>19</v>
      </c>
      <c r="G596" t="s">
        <v>590</v>
      </c>
      <c r="H596" t="s">
        <v>20</v>
      </c>
      <c r="I596" t="s">
        <v>96</v>
      </c>
      <c r="J596" s="67" t="s">
        <v>504</v>
      </c>
      <c r="K596">
        <v>348</v>
      </c>
    </row>
    <row r="597" spans="1:11" x14ac:dyDescent="0.3">
      <c r="A597" s="47" t="str">
        <f t="shared" si="1"/>
        <v>NHS111PS-202223-H2</v>
      </c>
      <c r="B597" s="47" t="str">
        <f>VLOOKUP($A597,Refs!$J$2:$K$15,2,FALSE)</f>
        <v>Oct 2022 to Mar 2023</v>
      </c>
      <c r="C597" t="s">
        <v>550</v>
      </c>
      <c r="D597" t="s">
        <v>18</v>
      </c>
      <c r="E597" t="s">
        <v>520</v>
      </c>
      <c r="F597" t="s">
        <v>19</v>
      </c>
      <c r="G597" t="s">
        <v>590</v>
      </c>
      <c r="H597" t="s">
        <v>20</v>
      </c>
      <c r="I597" t="s">
        <v>96</v>
      </c>
      <c r="J597" s="67" t="s">
        <v>505</v>
      </c>
      <c r="K597">
        <v>184</v>
      </c>
    </row>
    <row r="598" spans="1:11" x14ac:dyDescent="0.3">
      <c r="A598" s="47" t="str">
        <f t="shared" si="1"/>
        <v>NHS111PS-202223-H2</v>
      </c>
      <c r="B598" s="47" t="str">
        <f>VLOOKUP($A598,Refs!$J$2:$K$15,2,FALSE)</f>
        <v>Oct 2022 to Mar 2023</v>
      </c>
      <c r="C598" t="s">
        <v>550</v>
      </c>
      <c r="D598" t="s">
        <v>18</v>
      </c>
      <c r="E598" t="s">
        <v>520</v>
      </c>
      <c r="F598" t="s">
        <v>19</v>
      </c>
      <c r="G598" t="s">
        <v>590</v>
      </c>
      <c r="H598" t="s">
        <v>20</v>
      </c>
      <c r="I598" t="s">
        <v>96</v>
      </c>
      <c r="J598" s="67" t="s">
        <v>506</v>
      </c>
      <c r="K598">
        <v>36</v>
      </c>
    </row>
    <row r="599" spans="1:11" x14ac:dyDescent="0.3">
      <c r="A599" s="47" t="str">
        <f t="shared" si="1"/>
        <v>NHS111PS-202223-H2</v>
      </c>
      <c r="B599" s="47" t="str">
        <f>VLOOKUP($A599,Refs!$J$2:$K$15,2,FALSE)</f>
        <v>Oct 2022 to Mar 2023</v>
      </c>
      <c r="C599" t="s">
        <v>550</v>
      </c>
      <c r="D599" t="s">
        <v>18</v>
      </c>
      <c r="E599" t="s">
        <v>520</v>
      </c>
      <c r="F599" t="s">
        <v>19</v>
      </c>
      <c r="G599" t="s">
        <v>590</v>
      </c>
      <c r="H599" t="s">
        <v>20</v>
      </c>
      <c r="I599" t="s">
        <v>96</v>
      </c>
      <c r="J599" s="67" t="s">
        <v>507</v>
      </c>
      <c r="K599">
        <v>37</v>
      </c>
    </row>
    <row r="600" spans="1:11" x14ac:dyDescent="0.3">
      <c r="A600" s="47" t="str">
        <f t="shared" si="1"/>
        <v>NHS111PS-202223-H2</v>
      </c>
      <c r="B600" s="47" t="str">
        <f>VLOOKUP($A600,Refs!$J$2:$K$15,2,FALSE)</f>
        <v>Oct 2022 to Mar 2023</v>
      </c>
      <c r="C600" t="s">
        <v>550</v>
      </c>
      <c r="D600" t="s">
        <v>18</v>
      </c>
      <c r="E600" t="s">
        <v>520</v>
      </c>
      <c r="F600" t="s">
        <v>19</v>
      </c>
      <c r="G600" t="s">
        <v>590</v>
      </c>
      <c r="H600" t="s">
        <v>20</v>
      </c>
      <c r="I600" t="s">
        <v>96</v>
      </c>
      <c r="J600" s="67" t="s">
        <v>508</v>
      </c>
      <c r="K600">
        <v>64</v>
      </c>
    </row>
    <row r="601" spans="1:11" x14ac:dyDescent="0.3">
      <c r="A601" s="47" t="str">
        <f t="shared" si="1"/>
        <v>NHS111PS-202223-H2</v>
      </c>
      <c r="B601" s="47" t="str">
        <f>VLOOKUP($A601,Refs!$J$2:$K$15,2,FALSE)</f>
        <v>Oct 2022 to Mar 2023</v>
      </c>
      <c r="C601" t="s">
        <v>550</v>
      </c>
      <c r="D601" t="s">
        <v>18</v>
      </c>
      <c r="E601" t="s">
        <v>520</v>
      </c>
      <c r="F601" t="s">
        <v>19</v>
      </c>
      <c r="G601" t="s">
        <v>590</v>
      </c>
      <c r="H601" t="s">
        <v>20</v>
      </c>
      <c r="I601" t="s">
        <v>96</v>
      </c>
      <c r="J601" s="67" t="s">
        <v>509</v>
      </c>
      <c r="K601">
        <v>3</v>
      </c>
    </row>
    <row r="602" spans="1:11" x14ac:dyDescent="0.3">
      <c r="A602" s="47" t="str">
        <f t="shared" si="1"/>
        <v>NHS111PS-202223-H2</v>
      </c>
      <c r="B602" s="47" t="str">
        <f>VLOOKUP($A602,Refs!$J$2:$K$15,2,FALSE)</f>
        <v>Oct 2022 to Mar 2023</v>
      </c>
      <c r="C602" t="s">
        <v>550</v>
      </c>
      <c r="D602" t="s">
        <v>18</v>
      </c>
      <c r="E602" t="s">
        <v>520</v>
      </c>
      <c r="F602" t="s">
        <v>19</v>
      </c>
      <c r="G602" t="s">
        <v>590</v>
      </c>
      <c r="H602" t="s">
        <v>20</v>
      </c>
      <c r="I602" t="s">
        <v>96</v>
      </c>
      <c r="J602" s="67" t="s">
        <v>510</v>
      </c>
      <c r="K602">
        <v>121</v>
      </c>
    </row>
    <row r="603" spans="1:11" x14ac:dyDescent="0.3">
      <c r="A603" s="47" t="str">
        <f t="shared" si="1"/>
        <v>NHS111PS-202223-H2</v>
      </c>
      <c r="B603" s="47" t="str">
        <f>VLOOKUP($A603,Refs!$J$2:$K$15,2,FALSE)</f>
        <v>Oct 2022 to Mar 2023</v>
      </c>
      <c r="C603" t="s">
        <v>550</v>
      </c>
      <c r="D603" t="s">
        <v>18</v>
      </c>
      <c r="E603" t="s">
        <v>520</v>
      </c>
      <c r="F603" t="s">
        <v>19</v>
      </c>
      <c r="G603" t="s">
        <v>590</v>
      </c>
      <c r="H603" t="s">
        <v>20</v>
      </c>
      <c r="I603" t="s">
        <v>96</v>
      </c>
      <c r="J603" s="67" t="s">
        <v>511</v>
      </c>
      <c r="K603">
        <v>114</v>
      </c>
    </row>
    <row r="604" spans="1:11" x14ac:dyDescent="0.3">
      <c r="A604" s="47" t="str">
        <f t="shared" si="1"/>
        <v>NHS111PS-202223-H2</v>
      </c>
      <c r="B604" s="47" t="str">
        <f>VLOOKUP($A604,Refs!$J$2:$K$15,2,FALSE)</f>
        <v>Oct 2022 to Mar 2023</v>
      </c>
      <c r="C604" t="s">
        <v>550</v>
      </c>
      <c r="D604" t="s">
        <v>18</v>
      </c>
      <c r="E604" t="s">
        <v>520</v>
      </c>
      <c r="F604" t="s">
        <v>19</v>
      </c>
      <c r="G604" t="s">
        <v>590</v>
      </c>
      <c r="H604" t="s">
        <v>20</v>
      </c>
      <c r="I604" t="s">
        <v>96</v>
      </c>
      <c r="J604" s="67" t="s">
        <v>512</v>
      </c>
      <c r="K604">
        <v>100</v>
      </c>
    </row>
    <row r="605" spans="1:11" x14ac:dyDescent="0.3">
      <c r="A605" s="47" t="str">
        <f t="shared" si="1"/>
        <v>NHS111PS-202223-H2</v>
      </c>
      <c r="B605" s="47" t="str">
        <f>VLOOKUP($A605,Refs!$J$2:$K$15,2,FALSE)</f>
        <v>Oct 2022 to Mar 2023</v>
      </c>
      <c r="C605" t="s">
        <v>550</v>
      </c>
      <c r="D605" t="s">
        <v>18</v>
      </c>
      <c r="E605" t="s">
        <v>520</v>
      </c>
      <c r="F605" t="s">
        <v>19</v>
      </c>
      <c r="G605" t="s">
        <v>590</v>
      </c>
      <c r="H605" t="s">
        <v>20</v>
      </c>
      <c r="I605" t="s">
        <v>96</v>
      </c>
      <c r="J605" s="67" t="s">
        <v>513</v>
      </c>
      <c r="K605">
        <v>83</v>
      </c>
    </row>
    <row r="606" spans="1:11" x14ac:dyDescent="0.3">
      <c r="A606" s="47" t="str">
        <f t="shared" si="1"/>
        <v>NHS111PS-202223-H2</v>
      </c>
      <c r="B606" s="47" t="str">
        <f>VLOOKUP($A606,Refs!$J$2:$K$15,2,FALSE)</f>
        <v>Oct 2022 to Mar 2023</v>
      </c>
      <c r="C606" t="s">
        <v>550</v>
      </c>
      <c r="D606" t="s">
        <v>18</v>
      </c>
      <c r="E606" t="s">
        <v>520</v>
      </c>
      <c r="F606" t="s">
        <v>19</v>
      </c>
      <c r="G606" t="s">
        <v>590</v>
      </c>
      <c r="H606" t="s">
        <v>20</v>
      </c>
      <c r="I606" t="s">
        <v>96</v>
      </c>
      <c r="J606" s="67" t="s">
        <v>514</v>
      </c>
      <c r="K606">
        <v>0</v>
      </c>
    </row>
    <row r="607" spans="1:11" x14ac:dyDescent="0.3">
      <c r="A607" s="47" t="str">
        <f t="shared" si="1"/>
        <v>NHS111PS-202223-H2</v>
      </c>
      <c r="B607" s="47" t="str">
        <f>VLOOKUP($A607,Refs!$J$2:$K$15,2,FALSE)</f>
        <v>Oct 2022 to Mar 2023</v>
      </c>
      <c r="C607" t="s">
        <v>550</v>
      </c>
      <c r="D607" t="s">
        <v>18</v>
      </c>
      <c r="E607" t="s">
        <v>520</v>
      </c>
      <c r="F607" t="s">
        <v>19</v>
      </c>
      <c r="G607" t="s">
        <v>590</v>
      </c>
      <c r="H607" t="s">
        <v>20</v>
      </c>
      <c r="I607" t="s">
        <v>96</v>
      </c>
      <c r="J607" s="67" t="s">
        <v>515</v>
      </c>
      <c r="K607">
        <v>13</v>
      </c>
    </row>
    <row r="608" spans="1:11" x14ac:dyDescent="0.3">
      <c r="A608" s="47" t="str">
        <f t="shared" si="1"/>
        <v>NHS111PS-202223-H2</v>
      </c>
      <c r="B608" s="47" t="str">
        <f>VLOOKUP($A608,Refs!$J$2:$K$15,2,FALSE)</f>
        <v>Oct 2022 to Mar 2023</v>
      </c>
      <c r="C608" t="s">
        <v>550</v>
      </c>
      <c r="D608" t="s">
        <v>18</v>
      </c>
      <c r="E608" t="s">
        <v>520</v>
      </c>
      <c r="F608" t="s">
        <v>19</v>
      </c>
      <c r="G608" t="s">
        <v>590</v>
      </c>
      <c r="H608" t="s">
        <v>20</v>
      </c>
      <c r="I608" t="s">
        <v>96</v>
      </c>
      <c r="J608" s="67" t="s">
        <v>516</v>
      </c>
      <c r="K608">
        <v>0</v>
      </c>
    </row>
    <row r="609" spans="1:11" x14ac:dyDescent="0.3">
      <c r="A609" s="47" t="str">
        <f t="shared" si="1"/>
        <v>NHS111PS-202223-H2</v>
      </c>
      <c r="B609" s="47" t="str">
        <f>VLOOKUP($A609,Refs!$J$2:$K$15,2,FALSE)</f>
        <v>Oct 2022 to Mar 2023</v>
      </c>
      <c r="C609" t="s">
        <v>550</v>
      </c>
      <c r="D609" t="s">
        <v>18</v>
      </c>
      <c r="E609" t="s">
        <v>520</v>
      </c>
      <c r="F609" t="s">
        <v>19</v>
      </c>
      <c r="G609" t="s">
        <v>590</v>
      </c>
      <c r="H609" t="s">
        <v>20</v>
      </c>
      <c r="I609" t="s">
        <v>96</v>
      </c>
      <c r="J609" s="67" t="s">
        <v>517</v>
      </c>
    </row>
    <row r="610" spans="1:11" x14ac:dyDescent="0.3">
      <c r="A610" s="47" t="str">
        <f t="shared" si="1"/>
        <v>NHS111PS-202223-H2</v>
      </c>
      <c r="B610" s="47" t="str">
        <f>VLOOKUP($A610,Refs!$J$2:$K$15,2,FALSE)</f>
        <v>Oct 2022 to Mar 2023</v>
      </c>
      <c r="C610" t="s">
        <v>550</v>
      </c>
      <c r="D610" t="s">
        <v>3</v>
      </c>
      <c r="E610" t="s">
        <v>518</v>
      </c>
      <c r="F610" t="s">
        <v>19</v>
      </c>
      <c r="G610" t="s">
        <v>590</v>
      </c>
      <c r="H610" t="s">
        <v>41</v>
      </c>
      <c r="I610" t="s">
        <v>97</v>
      </c>
      <c r="J610" s="67">
        <v>1</v>
      </c>
      <c r="K610">
        <v>142122</v>
      </c>
    </row>
    <row r="611" spans="1:11" x14ac:dyDescent="0.3">
      <c r="A611" s="47" t="str">
        <f t="shared" si="1"/>
        <v>NHS111PS-202223-H2</v>
      </c>
      <c r="B611" s="47" t="str">
        <f>VLOOKUP($A611,Refs!$J$2:$K$15,2,FALSE)</f>
        <v>Oct 2022 to Mar 2023</v>
      </c>
      <c r="C611" t="s">
        <v>550</v>
      </c>
      <c r="D611" t="s">
        <v>3</v>
      </c>
      <c r="E611" t="s">
        <v>518</v>
      </c>
      <c r="F611" t="s">
        <v>19</v>
      </c>
      <c r="G611" t="s">
        <v>590</v>
      </c>
      <c r="H611" t="s">
        <v>41</v>
      </c>
      <c r="I611" t="s">
        <v>97</v>
      </c>
      <c r="J611" s="67">
        <v>2</v>
      </c>
      <c r="K611">
        <v>2135</v>
      </c>
    </row>
    <row r="612" spans="1:11" x14ac:dyDescent="0.3">
      <c r="A612" s="47" t="str">
        <f t="shared" si="1"/>
        <v>NHS111PS-202223-H2</v>
      </c>
      <c r="B612" s="47" t="str">
        <f>VLOOKUP($A612,Refs!$J$2:$K$15,2,FALSE)</f>
        <v>Oct 2022 to Mar 2023</v>
      </c>
      <c r="C612" t="s">
        <v>550</v>
      </c>
      <c r="D612" t="s">
        <v>3</v>
      </c>
      <c r="E612" t="s">
        <v>518</v>
      </c>
      <c r="F612" t="s">
        <v>19</v>
      </c>
      <c r="G612" t="s">
        <v>590</v>
      </c>
      <c r="H612" t="s">
        <v>41</v>
      </c>
      <c r="I612" t="s">
        <v>97</v>
      </c>
      <c r="J612" s="67" t="s">
        <v>504</v>
      </c>
      <c r="K612">
        <v>1152</v>
      </c>
    </row>
    <row r="613" spans="1:11" x14ac:dyDescent="0.3">
      <c r="A613" s="47" t="str">
        <f t="shared" si="1"/>
        <v>NHS111PS-202223-H2</v>
      </c>
      <c r="B613" s="47" t="str">
        <f>VLOOKUP($A613,Refs!$J$2:$K$15,2,FALSE)</f>
        <v>Oct 2022 to Mar 2023</v>
      </c>
      <c r="C613" t="s">
        <v>550</v>
      </c>
      <c r="D613" t="s">
        <v>3</v>
      </c>
      <c r="E613" t="s">
        <v>518</v>
      </c>
      <c r="F613" t="s">
        <v>19</v>
      </c>
      <c r="G613" t="s">
        <v>590</v>
      </c>
      <c r="H613" t="s">
        <v>41</v>
      </c>
      <c r="I613" t="s">
        <v>97</v>
      </c>
      <c r="J613" s="67" t="s">
        <v>505</v>
      </c>
      <c r="K613">
        <v>449</v>
      </c>
    </row>
    <row r="614" spans="1:11" x14ac:dyDescent="0.3">
      <c r="A614" s="47" t="str">
        <f t="shared" si="1"/>
        <v>NHS111PS-202223-H2</v>
      </c>
      <c r="B614" s="47" t="str">
        <f>VLOOKUP($A614,Refs!$J$2:$K$15,2,FALSE)</f>
        <v>Oct 2022 to Mar 2023</v>
      </c>
      <c r="C614" t="s">
        <v>550</v>
      </c>
      <c r="D614" t="s">
        <v>3</v>
      </c>
      <c r="E614" t="s">
        <v>518</v>
      </c>
      <c r="F614" t="s">
        <v>19</v>
      </c>
      <c r="G614" t="s">
        <v>590</v>
      </c>
      <c r="H614" t="s">
        <v>41</v>
      </c>
      <c r="I614" t="s">
        <v>97</v>
      </c>
      <c r="J614" s="67" t="s">
        <v>506</v>
      </c>
      <c r="K614">
        <v>139</v>
      </c>
    </row>
    <row r="615" spans="1:11" x14ac:dyDescent="0.3">
      <c r="A615" s="47" t="str">
        <f t="shared" si="1"/>
        <v>NHS111PS-202223-H2</v>
      </c>
      <c r="B615" s="47" t="str">
        <f>VLOOKUP($A615,Refs!$J$2:$K$15,2,FALSE)</f>
        <v>Oct 2022 to Mar 2023</v>
      </c>
      <c r="C615" t="s">
        <v>550</v>
      </c>
      <c r="D615" t="s">
        <v>3</v>
      </c>
      <c r="E615" t="s">
        <v>518</v>
      </c>
      <c r="F615" t="s">
        <v>19</v>
      </c>
      <c r="G615" t="s">
        <v>590</v>
      </c>
      <c r="H615" t="s">
        <v>41</v>
      </c>
      <c r="I615" t="s">
        <v>97</v>
      </c>
      <c r="J615" s="67" t="s">
        <v>507</v>
      </c>
      <c r="K615">
        <v>163</v>
      </c>
    </row>
    <row r="616" spans="1:11" x14ac:dyDescent="0.3">
      <c r="A616" s="47" t="str">
        <f t="shared" si="1"/>
        <v>NHS111PS-202223-H2</v>
      </c>
      <c r="B616" s="47" t="str">
        <f>VLOOKUP($A616,Refs!$J$2:$K$15,2,FALSE)</f>
        <v>Oct 2022 to Mar 2023</v>
      </c>
      <c r="C616" t="s">
        <v>550</v>
      </c>
      <c r="D616" t="s">
        <v>3</v>
      </c>
      <c r="E616" t="s">
        <v>518</v>
      </c>
      <c r="F616" t="s">
        <v>19</v>
      </c>
      <c r="G616" t="s">
        <v>590</v>
      </c>
      <c r="H616" t="s">
        <v>41</v>
      </c>
      <c r="I616" t="s">
        <v>97</v>
      </c>
      <c r="J616" s="67" t="s">
        <v>508</v>
      </c>
      <c r="K616">
        <v>216</v>
      </c>
    </row>
    <row r="617" spans="1:11" x14ac:dyDescent="0.3">
      <c r="A617" s="47" t="str">
        <f t="shared" si="1"/>
        <v>NHS111PS-202223-H2</v>
      </c>
      <c r="B617" s="47" t="str">
        <f>VLOOKUP($A617,Refs!$J$2:$K$15,2,FALSE)</f>
        <v>Oct 2022 to Mar 2023</v>
      </c>
      <c r="C617" t="s">
        <v>550</v>
      </c>
      <c r="D617" t="s">
        <v>3</v>
      </c>
      <c r="E617" t="s">
        <v>518</v>
      </c>
      <c r="F617" t="s">
        <v>19</v>
      </c>
      <c r="G617" t="s">
        <v>590</v>
      </c>
      <c r="H617" t="s">
        <v>41</v>
      </c>
      <c r="I617" t="s">
        <v>97</v>
      </c>
      <c r="J617" s="67" t="s">
        <v>509</v>
      </c>
      <c r="K617">
        <v>16</v>
      </c>
    </row>
    <row r="618" spans="1:11" x14ac:dyDescent="0.3">
      <c r="A618" s="47" t="str">
        <f t="shared" si="1"/>
        <v>NHS111PS-202223-H2</v>
      </c>
      <c r="B618" s="47" t="str">
        <f>VLOOKUP($A618,Refs!$J$2:$K$15,2,FALSE)</f>
        <v>Oct 2022 to Mar 2023</v>
      </c>
      <c r="C618" t="s">
        <v>550</v>
      </c>
      <c r="D618" t="s">
        <v>3</v>
      </c>
      <c r="E618" t="s">
        <v>518</v>
      </c>
      <c r="F618" t="s">
        <v>19</v>
      </c>
      <c r="G618" t="s">
        <v>590</v>
      </c>
      <c r="H618" t="s">
        <v>41</v>
      </c>
      <c r="I618" t="s">
        <v>97</v>
      </c>
      <c r="J618" s="67" t="s">
        <v>510</v>
      </c>
      <c r="K618">
        <v>305</v>
      </c>
    </row>
    <row r="619" spans="1:11" x14ac:dyDescent="0.3">
      <c r="A619" s="47" t="str">
        <f t="shared" si="1"/>
        <v>NHS111PS-202223-H2</v>
      </c>
      <c r="B619" s="47" t="str">
        <f>VLOOKUP($A619,Refs!$J$2:$K$15,2,FALSE)</f>
        <v>Oct 2022 to Mar 2023</v>
      </c>
      <c r="C619" t="s">
        <v>550</v>
      </c>
      <c r="D619" t="s">
        <v>3</v>
      </c>
      <c r="E619" t="s">
        <v>518</v>
      </c>
      <c r="F619" t="s">
        <v>19</v>
      </c>
      <c r="G619" t="s">
        <v>590</v>
      </c>
      <c r="H619" t="s">
        <v>41</v>
      </c>
      <c r="I619" t="s">
        <v>97</v>
      </c>
      <c r="J619" s="67" t="s">
        <v>511</v>
      </c>
      <c r="K619">
        <v>417</v>
      </c>
    </row>
    <row r="620" spans="1:11" x14ac:dyDescent="0.3">
      <c r="A620" s="47" t="str">
        <f t="shared" si="1"/>
        <v>NHS111PS-202223-H2</v>
      </c>
      <c r="B620" s="47" t="str">
        <f>VLOOKUP($A620,Refs!$J$2:$K$15,2,FALSE)</f>
        <v>Oct 2022 to Mar 2023</v>
      </c>
      <c r="C620" t="s">
        <v>550</v>
      </c>
      <c r="D620" t="s">
        <v>3</v>
      </c>
      <c r="E620" t="s">
        <v>518</v>
      </c>
      <c r="F620" t="s">
        <v>19</v>
      </c>
      <c r="G620" t="s">
        <v>590</v>
      </c>
      <c r="H620" t="s">
        <v>41</v>
      </c>
      <c r="I620" t="s">
        <v>97</v>
      </c>
      <c r="J620" s="67" t="s">
        <v>512</v>
      </c>
      <c r="K620">
        <v>277</v>
      </c>
    </row>
    <row r="621" spans="1:11" x14ac:dyDescent="0.3">
      <c r="A621" s="47" t="str">
        <f t="shared" si="1"/>
        <v>NHS111PS-202223-H2</v>
      </c>
      <c r="B621" s="47" t="str">
        <f>VLOOKUP($A621,Refs!$J$2:$K$15,2,FALSE)</f>
        <v>Oct 2022 to Mar 2023</v>
      </c>
      <c r="C621" t="s">
        <v>550</v>
      </c>
      <c r="D621" t="s">
        <v>3</v>
      </c>
      <c r="E621" t="s">
        <v>518</v>
      </c>
      <c r="F621" t="s">
        <v>19</v>
      </c>
      <c r="G621" t="s">
        <v>590</v>
      </c>
      <c r="H621" t="s">
        <v>41</v>
      </c>
      <c r="I621" t="s">
        <v>97</v>
      </c>
      <c r="J621" s="67" t="s">
        <v>513</v>
      </c>
      <c r="K621">
        <v>569</v>
      </c>
    </row>
    <row r="622" spans="1:11" x14ac:dyDescent="0.3">
      <c r="A622" s="47" t="str">
        <f t="shared" si="1"/>
        <v>NHS111PS-202223-H2</v>
      </c>
      <c r="B622" s="47" t="str">
        <f>VLOOKUP($A622,Refs!$J$2:$K$15,2,FALSE)</f>
        <v>Oct 2022 to Mar 2023</v>
      </c>
      <c r="C622" t="s">
        <v>550</v>
      </c>
      <c r="D622" t="s">
        <v>3</v>
      </c>
      <c r="E622" t="s">
        <v>518</v>
      </c>
      <c r="F622" t="s">
        <v>19</v>
      </c>
      <c r="G622" t="s">
        <v>590</v>
      </c>
      <c r="H622" t="s">
        <v>41</v>
      </c>
      <c r="I622" t="s">
        <v>97</v>
      </c>
      <c r="J622" s="67" t="s">
        <v>514</v>
      </c>
      <c r="K622">
        <v>0</v>
      </c>
    </row>
    <row r="623" spans="1:11" x14ac:dyDescent="0.3">
      <c r="A623" s="47" t="str">
        <f t="shared" si="1"/>
        <v>NHS111PS-202223-H2</v>
      </c>
      <c r="B623" s="47" t="str">
        <f>VLOOKUP($A623,Refs!$J$2:$K$15,2,FALSE)</f>
        <v>Oct 2022 to Mar 2023</v>
      </c>
      <c r="C623" t="s">
        <v>550</v>
      </c>
      <c r="D623" t="s">
        <v>3</v>
      </c>
      <c r="E623" t="s">
        <v>518</v>
      </c>
      <c r="F623" t="s">
        <v>19</v>
      </c>
      <c r="G623" t="s">
        <v>590</v>
      </c>
      <c r="H623" t="s">
        <v>41</v>
      </c>
      <c r="I623" t="s">
        <v>97</v>
      </c>
      <c r="J623" s="67" t="s">
        <v>515</v>
      </c>
      <c r="K623">
        <v>47</v>
      </c>
    </row>
    <row r="624" spans="1:11" x14ac:dyDescent="0.3">
      <c r="A624" s="47" t="str">
        <f t="shared" si="1"/>
        <v>NHS111PS-202223-H2</v>
      </c>
      <c r="B624" s="47" t="str">
        <f>VLOOKUP($A624,Refs!$J$2:$K$15,2,FALSE)</f>
        <v>Oct 2022 to Mar 2023</v>
      </c>
      <c r="C624" t="s">
        <v>550</v>
      </c>
      <c r="D624" t="s">
        <v>3</v>
      </c>
      <c r="E624" t="s">
        <v>518</v>
      </c>
      <c r="F624" t="s">
        <v>19</v>
      </c>
      <c r="G624" t="s">
        <v>590</v>
      </c>
      <c r="H624" t="s">
        <v>41</v>
      </c>
      <c r="I624" t="s">
        <v>97</v>
      </c>
      <c r="J624" s="67" t="s">
        <v>516</v>
      </c>
      <c r="K624">
        <v>0</v>
      </c>
    </row>
    <row r="625" spans="1:11" x14ac:dyDescent="0.3">
      <c r="A625" s="47" t="str">
        <f t="shared" si="1"/>
        <v>NHS111PS-202223-H2</v>
      </c>
      <c r="B625" s="47" t="str">
        <f>VLOOKUP($A625,Refs!$J$2:$K$15,2,FALSE)</f>
        <v>Oct 2022 to Mar 2023</v>
      </c>
      <c r="C625" t="s">
        <v>550</v>
      </c>
      <c r="D625" t="s">
        <v>3</v>
      </c>
      <c r="E625" t="s">
        <v>518</v>
      </c>
      <c r="F625" t="s">
        <v>19</v>
      </c>
      <c r="G625" t="s">
        <v>590</v>
      </c>
      <c r="H625" t="s">
        <v>41</v>
      </c>
      <c r="I625" t="s">
        <v>97</v>
      </c>
      <c r="J625" s="67" t="s">
        <v>517</v>
      </c>
    </row>
    <row r="626" spans="1:11" x14ac:dyDescent="0.3">
      <c r="A626" s="47" t="str">
        <f t="shared" si="1"/>
        <v>NHS111PS-202223-H2</v>
      </c>
      <c r="B626" s="47" t="str">
        <f>VLOOKUP($A626,Refs!$J$2:$K$15,2,FALSE)</f>
        <v>Oct 2022 to Mar 2023</v>
      </c>
      <c r="C626" t="s">
        <v>550</v>
      </c>
      <c r="D626" t="s">
        <v>3</v>
      </c>
      <c r="E626" t="s">
        <v>518</v>
      </c>
      <c r="F626" t="s">
        <v>4</v>
      </c>
      <c r="G626" t="s">
        <v>519</v>
      </c>
      <c r="H626" t="s">
        <v>15</v>
      </c>
      <c r="I626" t="s">
        <v>67</v>
      </c>
      <c r="J626" s="67">
        <v>1</v>
      </c>
      <c r="K626">
        <v>439</v>
      </c>
    </row>
    <row r="627" spans="1:11" x14ac:dyDescent="0.3">
      <c r="A627" s="47" t="str">
        <f t="shared" si="1"/>
        <v>NHS111PS-202223-H2</v>
      </c>
      <c r="B627" s="47" t="str">
        <f>VLOOKUP($A627,Refs!$J$2:$K$15,2,FALSE)</f>
        <v>Oct 2022 to Mar 2023</v>
      </c>
      <c r="C627" t="s">
        <v>550</v>
      </c>
      <c r="D627" t="s">
        <v>3</v>
      </c>
      <c r="E627" t="s">
        <v>518</v>
      </c>
      <c r="F627" t="s">
        <v>4</v>
      </c>
      <c r="G627" t="s">
        <v>519</v>
      </c>
      <c r="H627" t="s">
        <v>15</v>
      </c>
      <c r="I627" t="s">
        <v>67</v>
      </c>
      <c r="J627" s="67">
        <v>2</v>
      </c>
      <c r="K627">
        <v>49</v>
      </c>
    </row>
    <row r="628" spans="1:11" x14ac:dyDescent="0.3">
      <c r="A628" s="47" t="str">
        <f t="shared" si="1"/>
        <v>NHS111PS-202223-H2</v>
      </c>
      <c r="B628" s="47" t="str">
        <f>VLOOKUP($A628,Refs!$J$2:$K$15,2,FALSE)</f>
        <v>Oct 2022 to Mar 2023</v>
      </c>
      <c r="C628" t="s">
        <v>550</v>
      </c>
      <c r="D628" t="s">
        <v>3</v>
      </c>
      <c r="E628" t="s">
        <v>518</v>
      </c>
      <c r="F628" t="s">
        <v>4</v>
      </c>
      <c r="G628" t="s">
        <v>519</v>
      </c>
      <c r="H628" t="s">
        <v>15</v>
      </c>
      <c r="I628" t="s">
        <v>67</v>
      </c>
      <c r="J628" s="67" t="s">
        <v>504</v>
      </c>
      <c r="K628">
        <v>37</v>
      </c>
    </row>
    <row r="629" spans="1:11" x14ac:dyDescent="0.3">
      <c r="A629" s="47" t="str">
        <f t="shared" si="1"/>
        <v>NHS111PS-202223-H2</v>
      </c>
      <c r="B629" s="47" t="str">
        <f>VLOOKUP($A629,Refs!$J$2:$K$15,2,FALSE)</f>
        <v>Oct 2022 to Mar 2023</v>
      </c>
      <c r="C629" t="s">
        <v>550</v>
      </c>
      <c r="D629" t="s">
        <v>3</v>
      </c>
      <c r="E629" t="s">
        <v>518</v>
      </c>
      <c r="F629" t="s">
        <v>4</v>
      </c>
      <c r="G629" t="s">
        <v>519</v>
      </c>
      <c r="H629" t="s">
        <v>15</v>
      </c>
      <c r="I629" t="s">
        <v>67</v>
      </c>
      <c r="J629" s="67" t="s">
        <v>505</v>
      </c>
      <c r="K629">
        <v>9</v>
      </c>
    </row>
    <row r="630" spans="1:11" x14ac:dyDescent="0.3">
      <c r="A630" s="47" t="str">
        <f t="shared" si="1"/>
        <v>NHS111PS-202223-H2</v>
      </c>
      <c r="B630" s="47" t="str">
        <f>VLOOKUP($A630,Refs!$J$2:$K$15,2,FALSE)</f>
        <v>Oct 2022 to Mar 2023</v>
      </c>
      <c r="C630" t="s">
        <v>550</v>
      </c>
      <c r="D630" t="s">
        <v>3</v>
      </c>
      <c r="E630" t="s">
        <v>518</v>
      </c>
      <c r="F630" t="s">
        <v>4</v>
      </c>
      <c r="G630" t="s">
        <v>519</v>
      </c>
      <c r="H630" t="s">
        <v>15</v>
      </c>
      <c r="I630" t="s">
        <v>67</v>
      </c>
      <c r="J630" s="67" t="s">
        <v>506</v>
      </c>
      <c r="K630">
        <v>3</v>
      </c>
    </row>
    <row r="631" spans="1:11" x14ac:dyDescent="0.3">
      <c r="A631" s="47" t="str">
        <f t="shared" si="1"/>
        <v>NHS111PS-202223-H2</v>
      </c>
      <c r="B631" s="47" t="str">
        <f>VLOOKUP($A631,Refs!$J$2:$K$15,2,FALSE)</f>
        <v>Oct 2022 to Mar 2023</v>
      </c>
      <c r="C631" t="s">
        <v>550</v>
      </c>
      <c r="D631" t="s">
        <v>3</v>
      </c>
      <c r="E631" t="s">
        <v>518</v>
      </c>
      <c r="F631" t="s">
        <v>4</v>
      </c>
      <c r="G631" t="s">
        <v>519</v>
      </c>
      <c r="H631" t="s">
        <v>15</v>
      </c>
      <c r="I631" t="s">
        <v>67</v>
      </c>
      <c r="J631" s="67" t="s">
        <v>507</v>
      </c>
      <c r="K631">
        <v>0</v>
      </c>
    </row>
    <row r="632" spans="1:11" x14ac:dyDescent="0.3">
      <c r="A632" s="47" t="str">
        <f t="shared" si="1"/>
        <v>NHS111PS-202223-H2</v>
      </c>
      <c r="B632" s="47" t="str">
        <f>VLOOKUP($A632,Refs!$J$2:$K$15,2,FALSE)</f>
        <v>Oct 2022 to Mar 2023</v>
      </c>
      <c r="C632" t="s">
        <v>550</v>
      </c>
      <c r="D632" t="s">
        <v>3</v>
      </c>
      <c r="E632" t="s">
        <v>518</v>
      </c>
      <c r="F632" t="s">
        <v>4</v>
      </c>
      <c r="G632" t="s">
        <v>519</v>
      </c>
      <c r="H632" t="s">
        <v>15</v>
      </c>
      <c r="I632" t="s">
        <v>67</v>
      </c>
      <c r="J632" s="67" t="s">
        <v>508</v>
      </c>
      <c r="K632">
        <v>0</v>
      </c>
    </row>
    <row r="633" spans="1:11" x14ac:dyDescent="0.3">
      <c r="A633" s="47" t="str">
        <f t="shared" si="1"/>
        <v>NHS111PS-202223-H2</v>
      </c>
      <c r="B633" s="47" t="str">
        <f>VLOOKUP($A633,Refs!$J$2:$K$15,2,FALSE)</f>
        <v>Oct 2022 to Mar 2023</v>
      </c>
      <c r="C633" t="s">
        <v>550</v>
      </c>
      <c r="D633" t="s">
        <v>3</v>
      </c>
      <c r="E633" t="s">
        <v>518</v>
      </c>
      <c r="F633" t="s">
        <v>4</v>
      </c>
      <c r="G633" t="s">
        <v>519</v>
      </c>
      <c r="H633" t="s">
        <v>15</v>
      </c>
      <c r="I633" t="s">
        <v>67</v>
      </c>
      <c r="J633" s="67" t="s">
        <v>509</v>
      </c>
      <c r="K633">
        <v>0</v>
      </c>
    </row>
    <row r="634" spans="1:11" x14ac:dyDescent="0.3">
      <c r="A634" s="47" t="str">
        <f t="shared" si="1"/>
        <v>NHS111PS-202223-H2</v>
      </c>
      <c r="B634" s="47" t="str">
        <f>VLOOKUP($A634,Refs!$J$2:$K$15,2,FALSE)</f>
        <v>Oct 2022 to Mar 2023</v>
      </c>
      <c r="C634" t="s">
        <v>550</v>
      </c>
      <c r="D634" t="s">
        <v>3</v>
      </c>
      <c r="E634" t="s">
        <v>518</v>
      </c>
      <c r="F634" t="s">
        <v>4</v>
      </c>
      <c r="G634" t="s">
        <v>519</v>
      </c>
      <c r="H634" t="s">
        <v>15</v>
      </c>
      <c r="I634" t="s">
        <v>67</v>
      </c>
      <c r="J634" s="67" t="s">
        <v>510</v>
      </c>
      <c r="K634">
        <v>30</v>
      </c>
    </row>
    <row r="635" spans="1:11" x14ac:dyDescent="0.3">
      <c r="A635" s="47" t="str">
        <f t="shared" si="1"/>
        <v>NHS111PS-202223-H2</v>
      </c>
      <c r="B635" s="47" t="str">
        <f>VLOOKUP($A635,Refs!$J$2:$K$15,2,FALSE)</f>
        <v>Oct 2022 to Mar 2023</v>
      </c>
      <c r="C635" t="s">
        <v>550</v>
      </c>
      <c r="D635" t="s">
        <v>3</v>
      </c>
      <c r="E635" t="s">
        <v>518</v>
      </c>
      <c r="F635" t="s">
        <v>4</v>
      </c>
      <c r="G635" t="s">
        <v>519</v>
      </c>
      <c r="H635" t="s">
        <v>15</v>
      </c>
      <c r="I635" t="s">
        <v>67</v>
      </c>
      <c r="J635" s="67" t="s">
        <v>511</v>
      </c>
      <c r="K635">
        <v>5</v>
      </c>
    </row>
    <row r="636" spans="1:11" x14ac:dyDescent="0.3">
      <c r="A636" s="47" t="str">
        <f t="shared" si="1"/>
        <v>NHS111PS-202223-H2</v>
      </c>
      <c r="B636" s="47" t="str">
        <f>VLOOKUP($A636,Refs!$J$2:$K$15,2,FALSE)</f>
        <v>Oct 2022 to Mar 2023</v>
      </c>
      <c r="C636" t="s">
        <v>550</v>
      </c>
      <c r="D636" t="s">
        <v>3</v>
      </c>
      <c r="E636" t="s">
        <v>518</v>
      </c>
      <c r="F636" t="s">
        <v>4</v>
      </c>
      <c r="G636" t="s">
        <v>519</v>
      </c>
      <c r="H636" t="s">
        <v>15</v>
      </c>
      <c r="I636" t="s">
        <v>67</v>
      </c>
      <c r="J636" s="67" t="s">
        <v>512</v>
      </c>
      <c r="K636">
        <v>2</v>
      </c>
    </row>
    <row r="637" spans="1:11" x14ac:dyDescent="0.3">
      <c r="A637" s="47" t="str">
        <f t="shared" si="1"/>
        <v>NHS111PS-202223-H2</v>
      </c>
      <c r="B637" s="47" t="str">
        <f>VLOOKUP($A637,Refs!$J$2:$K$15,2,FALSE)</f>
        <v>Oct 2022 to Mar 2023</v>
      </c>
      <c r="C637" t="s">
        <v>550</v>
      </c>
      <c r="D637" t="s">
        <v>3</v>
      </c>
      <c r="E637" t="s">
        <v>518</v>
      </c>
      <c r="F637" t="s">
        <v>4</v>
      </c>
      <c r="G637" t="s">
        <v>519</v>
      </c>
      <c r="H637" t="s">
        <v>15</v>
      </c>
      <c r="I637" t="s">
        <v>67</v>
      </c>
      <c r="J637" s="67" t="s">
        <v>513</v>
      </c>
      <c r="K637">
        <v>2</v>
      </c>
    </row>
    <row r="638" spans="1:11" x14ac:dyDescent="0.3">
      <c r="A638" s="47" t="str">
        <f t="shared" si="1"/>
        <v>NHS111PS-202223-H2</v>
      </c>
      <c r="B638" s="47" t="str">
        <f>VLOOKUP($A638,Refs!$J$2:$K$15,2,FALSE)</f>
        <v>Oct 2022 to Mar 2023</v>
      </c>
      <c r="C638" t="s">
        <v>550</v>
      </c>
      <c r="D638" t="s">
        <v>3</v>
      </c>
      <c r="E638" t="s">
        <v>518</v>
      </c>
      <c r="F638" t="s">
        <v>4</v>
      </c>
      <c r="G638" t="s">
        <v>519</v>
      </c>
      <c r="H638" t="s">
        <v>15</v>
      </c>
      <c r="I638" t="s">
        <v>67</v>
      </c>
      <c r="J638" s="67" t="s">
        <v>514</v>
      </c>
      <c r="K638">
        <v>7</v>
      </c>
    </row>
    <row r="639" spans="1:11" x14ac:dyDescent="0.3">
      <c r="A639" s="47" t="str">
        <f t="shared" si="1"/>
        <v>NHS111PS-202223-H2</v>
      </c>
      <c r="B639" s="47" t="str">
        <f>VLOOKUP($A639,Refs!$J$2:$K$15,2,FALSE)</f>
        <v>Oct 2022 to Mar 2023</v>
      </c>
      <c r="C639" t="s">
        <v>550</v>
      </c>
      <c r="D639" t="s">
        <v>3</v>
      </c>
      <c r="E639" t="s">
        <v>518</v>
      </c>
      <c r="F639" t="s">
        <v>4</v>
      </c>
      <c r="G639" t="s">
        <v>519</v>
      </c>
      <c r="H639" t="s">
        <v>15</v>
      </c>
      <c r="I639" t="s">
        <v>67</v>
      </c>
      <c r="J639" s="67" t="s">
        <v>515</v>
      </c>
      <c r="K639">
        <v>1</v>
      </c>
    </row>
    <row r="640" spans="1:11" x14ac:dyDescent="0.3">
      <c r="A640" s="47" t="str">
        <f t="shared" si="1"/>
        <v>NHS111PS-202223-H2</v>
      </c>
      <c r="B640" s="47" t="str">
        <f>VLOOKUP($A640,Refs!$J$2:$K$15,2,FALSE)</f>
        <v>Oct 2022 to Mar 2023</v>
      </c>
      <c r="C640" t="s">
        <v>550</v>
      </c>
      <c r="D640" t="s">
        <v>3</v>
      </c>
      <c r="E640" t="s">
        <v>518</v>
      </c>
      <c r="F640" t="s">
        <v>4</v>
      </c>
      <c r="G640" t="s">
        <v>519</v>
      </c>
      <c r="H640" t="s">
        <v>15</v>
      </c>
      <c r="I640" t="s">
        <v>67</v>
      </c>
      <c r="J640" s="67" t="s">
        <v>516</v>
      </c>
      <c r="K640">
        <v>0</v>
      </c>
    </row>
    <row r="641" spans="1:11" x14ac:dyDescent="0.3">
      <c r="A641" s="47" t="str">
        <f t="shared" si="1"/>
        <v>NHS111PS-202223-H2</v>
      </c>
      <c r="B641" s="47" t="str">
        <f>VLOOKUP($A641,Refs!$J$2:$K$15,2,FALSE)</f>
        <v>Oct 2022 to Mar 2023</v>
      </c>
      <c r="C641" t="s">
        <v>550</v>
      </c>
      <c r="D641" t="s">
        <v>3</v>
      </c>
      <c r="E641" t="s">
        <v>518</v>
      </c>
      <c r="F641" t="s">
        <v>4</v>
      </c>
      <c r="G641" t="s">
        <v>519</v>
      </c>
      <c r="H641" t="s">
        <v>15</v>
      </c>
      <c r="I641" t="s">
        <v>67</v>
      </c>
      <c r="J641" s="67" t="s">
        <v>517</v>
      </c>
      <c r="K641">
        <v>2</v>
      </c>
    </row>
    <row r="642" spans="1:11" x14ac:dyDescent="0.3">
      <c r="A642" s="47" t="str">
        <f t="shared" ref="A642:A705" si="2">C642</f>
        <v>NHS111PS-202223-H2</v>
      </c>
      <c r="B642" s="47" t="str">
        <f>VLOOKUP($A642,Refs!$J$2:$K$15,2,FALSE)</f>
        <v>Oct 2022 to Mar 2023</v>
      </c>
      <c r="C642" t="s">
        <v>550</v>
      </c>
      <c r="D642" t="s">
        <v>11</v>
      </c>
      <c r="E642" t="s">
        <v>523</v>
      </c>
      <c r="F642" t="s">
        <v>4</v>
      </c>
      <c r="G642" t="s">
        <v>519</v>
      </c>
      <c r="H642" t="s">
        <v>16</v>
      </c>
      <c r="I642" t="s">
        <v>68</v>
      </c>
      <c r="J642" s="67">
        <v>1</v>
      </c>
      <c r="K642">
        <v>438</v>
      </c>
    </row>
    <row r="643" spans="1:11" x14ac:dyDescent="0.3">
      <c r="A643" s="47" t="str">
        <f t="shared" si="2"/>
        <v>NHS111PS-202223-H2</v>
      </c>
      <c r="B643" s="47" t="str">
        <f>VLOOKUP($A643,Refs!$J$2:$K$15,2,FALSE)</f>
        <v>Oct 2022 to Mar 2023</v>
      </c>
      <c r="C643" t="s">
        <v>550</v>
      </c>
      <c r="D643" t="s">
        <v>11</v>
      </c>
      <c r="E643" t="s">
        <v>523</v>
      </c>
      <c r="F643" t="s">
        <v>4</v>
      </c>
      <c r="G643" t="s">
        <v>519</v>
      </c>
      <c r="H643" t="s">
        <v>16</v>
      </c>
      <c r="I643" t="s">
        <v>68</v>
      </c>
      <c r="J643" s="67">
        <v>2</v>
      </c>
      <c r="K643">
        <v>53</v>
      </c>
    </row>
    <row r="644" spans="1:11" x14ac:dyDescent="0.3">
      <c r="A644" s="47" t="str">
        <f t="shared" si="2"/>
        <v>NHS111PS-202223-H2</v>
      </c>
      <c r="B644" s="47" t="str">
        <f>VLOOKUP($A644,Refs!$J$2:$K$15,2,FALSE)</f>
        <v>Oct 2022 to Mar 2023</v>
      </c>
      <c r="C644" t="s">
        <v>550</v>
      </c>
      <c r="D644" t="s">
        <v>11</v>
      </c>
      <c r="E644" t="s">
        <v>523</v>
      </c>
      <c r="F644" t="s">
        <v>4</v>
      </c>
      <c r="G644" t="s">
        <v>519</v>
      </c>
      <c r="H644" t="s">
        <v>16</v>
      </c>
      <c r="I644" t="s">
        <v>68</v>
      </c>
      <c r="J644" s="67" t="s">
        <v>504</v>
      </c>
      <c r="K644">
        <v>33</v>
      </c>
    </row>
    <row r="645" spans="1:11" x14ac:dyDescent="0.3">
      <c r="A645" s="47" t="str">
        <f t="shared" si="2"/>
        <v>NHS111PS-202223-H2</v>
      </c>
      <c r="B645" s="47" t="str">
        <f>VLOOKUP($A645,Refs!$J$2:$K$15,2,FALSE)</f>
        <v>Oct 2022 to Mar 2023</v>
      </c>
      <c r="C645" t="s">
        <v>550</v>
      </c>
      <c r="D645" t="s">
        <v>11</v>
      </c>
      <c r="E645" t="s">
        <v>523</v>
      </c>
      <c r="F645" t="s">
        <v>4</v>
      </c>
      <c r="G645" t="s">
        <v>519</v>
      </c>
      <c r="H645" t="s">
        <v>16</v>
      </c>
      <c r="I645" t="s">
        <v>68</v>
      </c>
      <c r="J645" s="67" t="s">
        <v>505</v>
      </c>
      <c r="K645">
        <v>11</v>
      </c>
    </row>
    <row r="646" spans="1:11" x14ac:dyDescent="0.3">
      <c r="A646" s="47" t="str">
        <f t="shared" si="2"/>
        <v>NHS111PS-202223-H2</v>
      </c>
      <c r="B646" s="47" t="str">
        <f>VLOOKUP($A646,Refs!$J$2:$K$15,2,FALSE)</f>
        <v>Oct 2022 to Mar 2023</v>
      </c>
      <c r="C646" t="s">
        <v>550</v>
      </c>
      <c r="D646" t="s">
        <v>11</v>
      </c>
      <c r="E646" t="s">
        <v>523</v>
      </c>
      <c r="F646" t="s">
        <v>4</v>
      </c>
      <c r="G646" t="s">
        <v>519</v>
      </c>
      <c r="H646" t="s">
        <v>16</v>
      </c>
      <c r="I646" t="s">
        <v>68</v>
      </c>
      <c r="J646" s="67" t="s">
        <v>506</v>
      </c>
      <c r="K646">
        <v>4</v>
      </c>
    </row>
    <row r="647" spans="1:11" x14ac:dyDescent="0.3">
      <c r="A647" s="47" t="str">
        <f t="shared" si="2"/>
        <v>NHS111PS-202223-H2</v>
      </c>
      <c r="B647" s="47" t="str">
        <f>VLOOKUP($A647,Refs!$J$2:$K$15,2,FALSE)</f>
        <v>Oct 2022 to Mar 2023</v>
      </c>
      <c r="C647" t="s">
        <v>550</v>
      </c>
      <c r="D647" t="s">
        <v>11</v>
      </c>
      <c r="E647" t="s">
        <v>523</v>
      </c>
      <c r="F647" t="s">
        <v>4</v>
      </c>
      <c r="G647" t="s">
        <v>519</v>
      </c>
      <c r="H647" t="s">
        <v>16</v>
      </c>
      <c r="I647" t="s">
        <v>68</v>
      </c>
      <c r="J647" s="67" t="s">
        <v>507</v>
      </c>
      <c r="K647">
        <v>3</v>
      </c>
    </row>
    <row r="648" spans="1:11" x14ac:dyDescent="0.3">
      <c r="A648" s="47" t="str">
        <f t="shared" si="2"/>
        <v>NHS111PS-202223-H2</v>
      </c>
      <c r="B648" s="47" t="str">
        <f>VLOOKUP($A648,Refs!$J$2:$K$15,2,FALSE)</f>
        <v>Oct 2022 to Mar 2023</v>
      </c>
      <c r="C648" t="s">
        <v>550</v>
      </c>
      <c r="D648" t="s">
        <v>11</v>
      </c>
      <c r="E648" t="s">
        <v>523</v>
      </c>
      <c r="F648" t="s">
        <v>4</v>
      </c>
      <c r="G648" t="s">
        <v>519</v>
      </c>
      <c r="H648" t="s">
        <v>16</v>
      </c>
      <c r="I648" t="s">
        <v>68</v>
      </c>
      <c r="J648" s="67" t="s">
        <v>508</v>
      </c>
      <c r="K648">
        <v>2</v>
      </c>
    </row>
    <row r="649" spans="1:11" x14ac:dyDescent="0.3">
      <c r="A649" s="47" t="str">
        <f t="shared" si="2"/>
        <v>NHS111PS-202223-H2</v>
      </c>
      <c r="B649" s="47" t="str">
        <f>VLOOKUP($A649,Refs!$J$2:$K$15,2,FALSE)</f>
        <v>Oct 2022 to Mar 2023</v>
      </c>
      <c r="C649" t="s">
        <v>550</v>
      </c>
      <c r="D649" t="s">
        <v>11</v>
      </c>
      <c r="E649" t="s">
        <v>523</v>
      </c>
      <c r="F649" t="s">
        <v>4</v>
      </c>
      <c r="G649" t="s">
        <v>519</v>
      </c>
      <c r="H649" t="s">
        <v>16</v>
      </c>
      <c r="I649" t="s">
        <v>68</v>
      </c>
      <c r="J649" s="67" t="s">
        <v>509</v>
      </c>
      <c r="K649">
        <v>0</v>
      </c>
    </row>
    <row r="650" spans="1:11" x14ac:dyDescent="0.3">
      <c r="A650" s="47" t="str">
        <f t="shared" si="2"/>
        <v>NHS111PS-202223-H2</v>
      </c>
      <c r="B650" s="47" t="str">
        <f>VLOOKUP($A650,Refs!$J$2:$K$15,2,FALSE)</f>
        <v>Oct 2022 to Mar 2023</v>
      </c>
      <c r="C650" t="s">
        <v>550</v>
      </c>
      <c r="D650" t="s">
        <v>11</v>
      </c>
      <c r="E650" t="s">
        <v>523</v>
      </c>
      <c r="F650" t="s">
        <v>4</v>
      </c>
      <c r="G650" t="s">
        <v>519</v>
      </c>
      <c r="H650" t="s">
        <v>16</v>
      </c>
      <c r="I650" t="s">
        <v>68</v>
      </c>
      <c r="J650" s="67" t="s">
        <v>510</v>
      </c>
      <c r="K650">
        <v>20</v>
      </c>
    </row>
    <row r="651" spans="1:11" x14ac:dyDescent="0.3">
      <c r="A651" s="47" t="str">
        <f t="shared" si="2"/>
        <v>NHS111PS-202223-H2</v>
      </c>
      <c r="B651" s="47" t="str">
        <f>VLOOKUP($A651,Refs!$J$2:$K$15,2,FALSE)</f>
        <v>Oct 2022 to Mar 2023</v>
      </c>
      <c r="C651" t="s">
        <v>550</v>
      </c>
      <c r="D651" t="s">
        <v>11</v>
      </c>
      <c r="E651" t="s">
        <v>523</v>
      </c>
      <c r="F651" t="s">
        <v>4</v>
      </c>
      <c r="G651" t="s">
        <v>519</v>
      </c>
      <c r="H651" t="s">
        <v>16</v>
      </c>
      <c r="I651" t="s">
        <v>68</v>
      </c>
      <c r="J651" s="67" t="s">
        <v>511</v>
      </c>
      <c r="K651">
        <v>12</v>
      </c>
    </row>
    <row r="652" spans="1:11" x14ac:dyDescent="0.3">
      <c r="A652" s="47" t="str">
        <f t="shared" si="2"/>
        <v>NHS111PS-202223-H2</v>
      </c>
      <c r="B652" s="47" t="str">
        <f>VLOOKUP($A652,Refs!$J$2:$K$15,2,FALSE)</f>
        <v>Oct 2022 to Mar 2023</v>
      </c>
      <c r="C652" t="s">
        <v>550</v>
      </c>
      <c r="D652" t="s">
        <v>11</v>
      </c>
      <c r="E652" t="s">
        <v>523</v>
      </c>
      <c r="F652" t="s">
        <v>4</v>
      </c>
      <c r="G652" t="s">
        <v>519</v>
      </c>
      <c r="H652" t="s">
        <v>16</v>
      </c>
      <c r="I652" t="s">
        <v>68</v>
      </c>
      <c r="J652" s="67" t="s">
        <v>512</v>
      </c>
      <c r="K652">
        <v>3</v>
      </c>
    </row>
    <row r="653" spans="1:11" x14ac:dyDescent="0.3">
      <c r="A653" s="47" t="str">
        <f t="shared" si="2"/>
        <v>NHS111PS-202223-H2</v>
      </c>
      <c r="B653" s="47" t="str">
        <f>VLOOKUP($A653,Refs!$J$2:$K$15,2,FALSE)</f>
        <v>Oct 2022 to Mar 2023</v>
      </c>
      <c r="C653" t="s">
        <v>550</v>
      </c>
      <c r="D653" t="s">
        <v>11</v>
      </c>
      <c r="E653" t="s">
        <v>523</v>
      </c>
      <c r="F653" t="s">
        <v>4</v>
      </c>
      <c r="G653" t="s">
        <v>519</v>
      </c>
      <c r="H653" t="s">
        <v>16</v>
      </c>
      <c r="I653" t="s">
        <v>68</v>
      </c>
      <c r="J653" s="67" t="s">
        <v>513</v>
      </c>
      <c r="K653">
        <v>3</v>
      </c>
    </row>
    <row r="654" spans="1:11" x14ac:dyDescent="0.3">
      <c r="A654" s="47" t="str">
        <f t="shared" si="2"/>
        <v>NHS111PS-202223-H2</v>
      </c>
      <c r="B654" s="47" t="str">
        <f>VLOOKUP($A654,Refs!$J$2:$K$15,2,FALSE)</f>
        <v>Oct 2022 to Mar 2023</v>
      </c>
      <c r="C654" t="s">
        <v>550</v>
      </c>
      <c r="D654" t="s">
        <v>11</v>
      </c>
      <c r="E654" t="s">
        <v>523</v>
      </c>
      <c r="F654" t="s">
        <v>4</v>
      </c>
      <c r="G654" t="s">
        <v>519</v>
      </c>
      <c r="H654" t="s">
        <v>16</v>
      </c>
      <c r="I654" t="s">
        <v>68</v>
      </c>
      <c r="J654" s="67" t="s">
        <v>514</v>
      </c>
      <c r="K654">
        <v>6</v>
      </c>
    </row>
    <row r="655" spans="1:11" x14ac:dyDescent="0.3">
      <c r="A655" s="47" t="str">
        <f t="shared" si="2"/>
        <v>NHS111PS-202223-H2</v>
      </c>
      <c r="B655" s="47" t="str">
        <f>VLOOKUP($A655,Refs!$J$2:$K$15,2,FALSE)</f>
        <v>Oct 2022 to Mar 2023</v>
      </c>
      <c r="C655" t="s">
        <v>550</v>
      </c>
      <c r="D655" t="s">
        <v>11</v>
      </c>
      <c r="E655" t="s">
        <v>523</v>
      </c>
      <c r="F655" t="s">
        <v>4</v>
      </c>
      <c r="G655" t="s">
        <v>519</v>
      </c>
      <c r="H655" t="s">
        <v>16</v>
      </c>
      <c r="I655" t="s">
        <v>68</v>
      </c>
      <c r="J655" s="67" t="s">
        <v>515</v>
      </c>
      <c r="K655">
        <v>3</v>
      </c>
    </row>
    <row r="656" spans="1:11" x14ac:dyDescent="0.3">
      <c r="A656" s="47" t="str">
        <f t="shared" si="2"/>
        <v>NHS111PS-202223-H2</v>
      </c>
      <c r="B656" s="47" t="str">
        <f>VLOOKUP($A656,Refs!$J$2:$K$15,2,FALSE)</f>
        <v>Oct 2022 to Mar 2023</v>
      </c>
      <c r="C656" t="s">
        <v>550</v>
      </c>
      <c r="D656" t="s">
        <v>11</v>
      </c>
      <c r="E656" t="s">
        <v>523</v>
      </c>
      <c r="F656" t="s">
        <v>4</v>
      </c>
      <c r="G656" t="s">
        <v>519</v>
      </c>
      <c r="H656" t="s">
        <v>16</v>
      </c>
      <c r="I656" t="s">
        <v>68</v>
      </c>
      <c r="J656" s="67" t="s">
        <v>516</v>
      </c>
      <c r="K656">
        <v>2</v>
      </c>
    </row>
    <row r="657" spans="1:11" x14ac:dyDescent="0.3">
      <c r="A657" s="47" t="str">
        <f t="shared" si="2"/>
        <v>NHS111PS-202223-H2</v>
      </c>
      <c r="B657" s="47" t="str">
        <f>VLOOKUP($A657,Refs!$J$2:$K$15,2,FALSE)</f>
        <v>Oct 2022 to Mar 2023</v>
      </c>
      <c r="C657" t="s">
        <v>550</v>
      </c>
      <c r="D657" t="s">
        <v>11</v>
      </c>
      <c r="E657" t="s">
        <v>523</v>
      </c>
      <c r="F657" t="s">
        <v>4</v>
      </c>
      <c r="G657" t="s">
        <v>519</v>
      </c>
      <c r="H657" t="s">
        <v>16</v>
      </c>
      <c r="I657" t="s">
        <v>68</v>
      </c>
      <c r="J657" s="67" t="s">
        <v>517</v>
      </c>
      <c r="K657">
        <v>4</v>
      </c>
    </row>
    <row r="658" spans="1:11" x14ac:dyDescent="0.3">
      <c r="A658" s="47" t="str">
        <f t="shared" si="2"/>
        <v>NHS111PS-202223-H2</v>
      </c>
      <c r="B658" s="47" t="str">
        <f>VLOOKUP($A658,Refs!$J$2:$K$15,2,FALSE)</f>
        <v>Oct 2022 to Mar 2023</v>
      </c>
      <c r="C658" t="s">
        <v>550</v>
      </c>
      <c r="D658" t="s">
        <v>18</v>
      </c>
      <c r="E658" t="s">
        <v>520</v>
      </c>
      <c r="F658" t="s">
        <v>4</v>
      </c>
      <c r="G658" t="s">
        <v>519</v>
      </c>
      <c r="H658" t="s">
        <v>225</v>
      </c>
      <c r="I658" t="s">
        <v>226</v>
      </c>
      <c r="J658" s="67">
        <v>1</v>
      </c>
      <c r="K658">
        <v>440</v>
      </c>
    </row>
    <row r="659" spans="1:11" x14ac:dyDescent="0.3">
      <c r="A659" s="47" t="str">
        <f t="shared" si="2"/>
        <v>NHS111PS-202223-H2</v>
      </c>
      <c r="B659" s="47" t="str">
        <f>VLOOKUP($A659,Refs!$J$2:$K$15,2,FALSE)</f>
        <v>Oct 2022 to Mar 2023</v>
      </c>
      <c r="C659" t="s">
        <v>550</v>
      </c>
      <c r="D659" t="s">
        <v>18</v>
      </c>
      <c r="E659" t="s">
        <v>520</v>
      </c>
      <c r="F659" t="s">
        <v>4</v>
      </c>
      <c r="G659" t="s">
        <v>519</v>
      </c>
      <c r="H659" t="s">
        <v>225</v>
      </c>
      <c r="I659" t="s">
        <v>226</v>
      </c>
      <c r="J659" s="67">
        <v>2</v>
      </c>
      <c r="K659">
        <v>96</v>
      </c>
    </row>
    <row r="660" spans="1:11" x14ac:dyDescent="0.3">
      <c r="A660" s="47" t="str">
        <f t="shared" si="2"/>
        <v>NHS111PS-202223-H2</v>
      </c>
      <c r="B660" s="47" t="str">
        <f>VLOOKUP($A660,Refs!$J$2:$K$15,2,FALSE)</f>
        <v>Oct 2022 to Mar 2023</v>
      </c>
      <c r="C660" t="s">
        <v>550</v>
      </c>
      <c r="D660" t="s">
        <v>18</v>
      </c>
      <c r="E660" t="s">
        <v>520</v>
      </c>
      <c r="F660" t="s">
        <v>4</v>
      </c>
      <c r="G660" t="s">
        <v>519</v>
      </c>
      <c r="H660" t="s">
        <v>225</v>
      </c>
      <c r="I660" t="s">
        <v>226</v>
      </c>
      <c r="J660" s="67" t="s">
        <v>504</v>
      </c>
      <c r="K660">
        <v>62</v>
      </c>
    </row>
    <row r="661" spans="1:11" x14ac:dyDescent="0.3">
      <c r="A661" s="47" t="str">
        <f t="shared" si="2"/>
        <v>NHS111PS-202223-H2</v>
      </c>
      <c r="B661" s="47" t="str">
        <f>VLOOKUP($A661,Refs!$J$2:$K$15,2,FALSE)</f>
        <v>Oct 2022 to Mar 2023</v>
      </c>
      <c r="C661" t="s">
        <v>550</v>
      </c>
      <c r="D661" t="s">
        <v>18</v>
      </c>
      <c r="E661" t="s">
        <v>520</v>
      </c>
      <c r="F661" t="s">
        <v>4</v>
      </c>
      <c r="G661" t="s">
        <v>519</v>
      </c>
      <c r="H661" t="s">
        <v>225</v>
      </c>
      <c r="I661" t="s">
        <v>226</v>
      </c>
      <c r="J661" s="67" t="s">
        <v>505</v>
      </c>
      <c r="K661">
        <v>21</v>
      </c>
    </row>
    <row r="662" spans="1:11" x14ac:dyDescent="0.3">
      <c r="A662" s="47" t="str">
        <f t="shared" si="2"/>
        <v>NHS111PS-202223-H2</v>
      </c>
      <c r="B662" s="47" t="str">
        <f>VLOOKUP($A662,Refs!$J$2:$K$15,2,FALSE)</f>
        <v>Oct 2022 to Mar 2023</v>
      </c>
      <c r="C662" t="s">
        <v>550</v>
      </c>
      <c r="D662" t="s">
        <v>18</v>
      </c>
      <c r="E662" t="s">
        <v>520</v>
      </c>
      <c r="F662" t="s">
        <v>4</v>
      </c>
      <c r="G662" t="s">
        <v>519</v>
      </c>
      <c r="H662" t="s">
        <v>225</v>
      </c>
      <c r="I662" t="s">
        <v>226</v>
      </c>
      <c r="J662" s="67" t="s">
        <v>506</v>
      </c>
      <c r="K662">
        <v>8</v>
      </c>
    </row>
    <row r="663" spans="1:11" x14ac:dyDescent="0.3">
      <c r="A663" s="47" t="str">
        <f t="shared" si="2"/>
        <v>NHS111PS-202223-H2</v>
      </c>
      <c r="B663" s="47" t="str">
        <f>VLOOKUP($A663,Refs!$J$2:$K$15,2,FALSE)</f>
        <v>Oct 2022 to Mar 2023</v>
      </c>
      <c r="C663" t="s">
        <v>550</v>
      </c>
      <c r="D663" t="s">
        <v>18</v>
      </c>
      <c r="E663" t="s">
        <v>520</v>
      </c>
      <c r="F663" t="s">
        <v>4</v>
      </c>
      <c r="G663" t="s">
        <v>519</v>
      </c>
      <c r="H663" t="s">
        <v>225</v>
      </c>
      <c r="I663" t="s">
        <v>226</v>
      </c>
      <c r="J663" s="67" t="s">
        <v>507</v>
      </c>
      <c r="K663">
        <v>3</v>
      </c>
    </row>
    <row r="664" spans="1:11" x14ac:dyDescent="0.3">
      <c r="A664" s="47" t="str">
        <f t="shared" si="2"/>
        <v>NHS111PS-202223-H2</v>
      </c>
      <c r="B664" s="47" t="str">
        <f>VLOOKUP($A664,Refs!$J$2:$K$15,2,FALSE)</f>
        <v>Oct 2022 to Mar 2023</v>
      </c>
      <c r="C664" t="s">
        <v>550</v>
      </c>
      <c r="D664" t="s">
        <v>18</v>
      </c>
      <c r="E664" t="s">
        <v>520</v>
      </c>
      <c r="F664" t="s">
        <v>4</v>
      </c>
      <c r="G664" t="s">
        <v>519</v>
      </c>
      <c r="H664" t="s">
        <v>225</v>
      </c>
      <c r="I664" t="s">
        <v>226</v>
      </c>
      <c r="J664" s="67" t="s">
        <v>508</v>
      </c>
      <c r="K664">
        <v>1</v>
      </c>
    </row>
    <row r="665" spans="1:11" x14ac:dyDescent="0.3">
      <c r="A665" s="47" t="str">
        <f t="shared" si="2"/>
        <v>NHS111PS-202223-H2</v>
      </c>
      <c r="B665" s="47" t="str">
        <f>VLOOKUP($A665,Refs!$J$2:$K$15,2,FALSE)</f>
        <v>Oct 2022 to Mar 2023</v>
      </c>
      <c r="C665" t="s">
        <v>550</v>
      </c>
      <c r="D665" t="s">
        <v>18</v>
      </c>
      <c r="E665" t="s">
        <v>520</v>
      </c>
      <c r="F665" t="s">
        <v>4</v>
      </c>
      <c r="G665" t="s">
        <v>519</v>
      </c>
      <c r="H665" t="s">
        <v>225</v>
      </c>
      <c r="I665" t="s">
        <v>226</v>
      </c>
      <c r="J665" s="67" t="s">
        <v>509</v>
      </c>
      <c r="K665">
        <v>1</v>
      </c>
    </row>
    <row r="666" spans="1:11" x14ac:dyDescent="0.3">
      <c r="A666" s="47" t="str">
        <f t="shared" si="2"/>
        <v>NHS111PS-202223-H2</v>
      </c>
      <c r="B666" s="47" t="str">
        <f>VLOOKUP($A666,Refs!$J$2:$K$15,2,FALSE)</f>
        <v>Oct 2022 to Mar 2023</v>
      </c>
      <c r="C666" t="s">
        <v>550</v>
      </c>
      <c r="D666" t="s">
        <v>18</v>
      </c>
      <c r="E666" t="s">
        <v>520</v>
      </c>
      <c r="F666" t="s">
        <v>4</v>
      </c>
      <c r="G666" t="s">
        <v>519</v>
      </c>
      <c r="H666" t="s">
        <v>225</v>
      </c>
      <c r="I666" t="s">
        <v>226</v>
      </c>
      <c r="J666" s="67" t="s">
        <v>510</v>
      </c>
      <c r="K666">
        <v>45</v>
      </c>
    </row>
    <row r="667" spans="1:11" x14ac:dyDescent="0.3">
      <c r="A667" s="47" t="str">
        <f t="shared" si="2"/>
        <v>NHS111PS-202223-H2</v>
      </c>
      <c r="B667" s="47" t="str">
        <f>VLOOKUP($A667,Refs!$J$2:$K$15,2,FALSE)</f>
        <v>Oct 2022 to Mar 2023</v>
      </c>
      <c r="C667" t="s">
        <v>550</v>
      </c>
      <c r="D667" t="s">
        <v>18</v>
      </c>
      <c r="E667" t="s">
        <v>520</v>
      </c>
      <c r="F667" t="s">
        <v>4</v>
      </c>
      <c r="G667" t="s">
        <v>519</v>
      </c>
      <c r="H667" t="s">
        <v>225</v>
      </c>
      <c r="I667" t="s">
        <v>226</v>
      </c>
      <c r="J667" s="67" t="s">
        <v>511</v>
      </c>
      <c r="K667">
        <v>17</v>
      </c>
    </row>
    <row r="668" spans="1:11" x14ac:dyDescent="0.3">
      <c r="A668" s="47" t="str">
        <f t="shared" si="2"/>
        <v>NHS111PS-202223-H2</v>
      </c>
      <c r="B668" s="47" t="str">
        <f>VLOOKUP($A668,Refs!$J$2:$K$15,2,FALSE)</f>
        <v>Oct 2022 to Mar 2023</v>
      </c>
      <c r="C668" t="s">
        <v>550</v>
      </c>
      <c r="D668" t="s">
        <v>18</v>
      </c>
      <c r="E668" t="s">
        <v>520</v>
      </c>
      <c r="F668" t="s">
        <v>4</v>
      </c>
      <c r="G668" t="s">
        <v>519</v>
      </c>
      <c r="H668" t="s">
        <v>225</v>
      </c>
      <c r="I668" t="s">
        <v>226</v>
      </c>
      <c r="J668" s="67" t="s">
        <v>512</v>
      </c>
      <c r="K668">
        <v>4</v>
      </c>
    </row>
    <row r="669" spans="1:11" x14ac:dyDescent="0.3">
      <c r="A669" s="47" t="str">
        <f t="shared" si="2"/>
        <v>NHS111PS-202223-H2</v>
      </c>
      <c r="B669" s="47" t="str">
        <f>VLOOKUP($A669,Refs!$J$2:$K$15,2,FALSE)</f>
        <v>Oct 2022 to Mar 2023</v>
      </c>
      <c r="C669" t="s">
        <v>550</v>
      </c>
      <c r="D669" t="s">
        <v>18</v>
      </c>
      <c r="E669" t="s">
        <v>520</v>
      </c>
      <c r="F669" t="s">
        <v>4</v>
      </c>
      <c r="G669" t="s">
        <v>519</v>
      </c>
      <c r="H669" t="s">
        <v>225</v>
      </c>
      <c r="I669" t="s">
        <v>226</v>
      </c>
      <c r="J669" s="67" t="s">
        <v>513</v>
      </c>
      <c r="K669">
        <v>15</v>
      </c>
    </row>
    <row r="670" spans="1:11" x14ac:dyDescent="0.3">
      <c r="A670" s="47" t="str">
        <f t="shared" si="2"/>
        <v>NHS111PS-202223-H2</v>
      </c>
      <c r="B670" s="47" t="str">
        <f>VLOOKUP($A670,Refs!$J$2:$K$15,2,FALSE)</f>
        <v>Oct 2022 to Mar 2023</v>
      </c>
      <c r="C670" t="s">
        <v>550</v>
      </c>
      <c r="D670" t="s">
        <v>18</v>
      </c>
      <c r="E670" t="s">
        <v>520</v>
      </c>
      <c r="F670" t="s">
        <v>4</v>
      </c>
      <c r="G670" t="s">
        <v>519</v>
      </c>
      <c r="H670" t="s">
        <v>225</v>
      </c>
      <c r="I670" t="s">
        <v>226</v>
      </c>
      <c r="J670" s="67" t="s">
        <v>514</v>
      </c>
      <c r="K670">
        <v>3</v>
      </c>
    </row>
    <row r="671" spans="1:11" x14ac:dyDescent="0.3">
      <c r="A671" s="47" t="str">
        <f t="shared" si="2"/>
        <v>NHS111PS-202223-H2</v>
      </c>
      <c r="B671" s="47" t="str">
        <f>VLOOKUP($A671,Refs!$J$2:$K$15,2,FALSE)</f>
        <v>Oct 2022 to Mar 2023</v>
      </c>
      <c r="C671" t="s">
        <v>550</v>
      </c>
      <c r="D671" t="s">
        <v>18</v>
      </c>
      <c r="E671" t="s">
        <v>520</v>
      </c>
      <c r="F671" t="s">
        <v>4</v>
      </c>
      <c r="G671" t="s">
        <v>519</v>
      </c>
      <c r="H671" t="s">
        <v>225</v>
      </c>
      <c r="I671" t="s">
        <v>226</v>
      </c>
      <c r="J671" s="67" t="s">
        <v>515</v>
      </c>
      <c r="K671">
        <v>3</v>
      </c>
    </row>
    <row r="672" spans="1:11" x14ac:dyDescent="0.3">
      <c r="A672" s="47" t="str">
        <f t="shared" si="2"/>
        <v>NHS111PS-202223-H2</v>
      </c>
      <c r="B672" s="47" t="str">
        <f>VLOOKUP($A672,Refs!$J$2:$K$15,2,FALSE)</f>
        <v>Oct 2022 to Mar 2023</v>
      </c>
      <c r="C672" t="s">
        <v>550</v>
      </c>
      <c r="D672" t="s">
        <v>18</v>
      </c>
      <c r="E672" t="s">
        <v>520</v>
      </c>
      <c r="F672" t="s">
        <v>4</v>
      </c>
      <c r="G672" t="s">
        <v>519</v>
      </c>
      <c r="H672" t="s">
        <v>225</v>
      </c>
      <c r="I672" t="s">
        <v>226</v>
      </c>
      <c r="J672" s="67" t="s">
        <v>516</v>
      </c>
      <c r="K672">
        <v>2</v>
      </c>
    </row>
    <row r="673" spans="1:11" x14ac:dyDescent="0.3">
      <c r="A673" s="47" t="str">
        <f t="shared" si="2"/>
        <v>NHS111PS-202223-H2</v>
      </c>
      <c r="B673" s="47" t="str">
        <f>VLOOKUP($A673,Refs!$J$2:$K$15,2,FALSE)</f>
        <v>Oct 2022 to Mar 2023</v>
      </c>
      <c r="C673" t="s">
        <v>550</v>
      </c>
      <c r="D673" t="s">
        <v>18</v>
      </c>
      <c r="E673" t="s">
        <v>520</v>
      </c>
      <c r="F673" t="s">
        <v>4</v>
      </c>
      <c r="G673" t="s">
        <v>519</v>
      </c>
      <c r="H673" t="s">
        <v>225</v>
      </c>
      <c r="I673" t="s">
        <v>226</v>
      </c>
      <c r="J673" s="67" t="s">
        <v>517</v>
      </c>
      <c r="K673">
        <v>7</v>
      </c>
    </row>
    <row r="674" spans="1:11" x14ac:dyDescent="0.3">
      <c r="A674" s="47" t="str">
        <f t="shared" si="2"/>
        <v>NHS111PS-202223-H2</v>
      </c>
      <c r="B674" s="47" t="str">
        <f>VLOOKUP($A674,Refs!$J$2:$K$15,2,FALSE)</f>
        <v>Oct 2022 to Mar 2023</v>
      </c>
      <c r="C674" t="s">
        <v>550</v>
      </c>
      <c r="D674" t="s">
        <v>3</v>
      </c>
      <c r="E674" t="s">
        <v>518</v>
      </c>
      <c r="F674" t="s">
        <v>4</v>
      </c>
      <c r="G674" t="s">
        <v>519</v>
      </c>
      <c r="H674" t="s">
        <v>297</v>
      </c>
      <c r="I674" t="s">
        <v>298</v>
      </c>
      <c r="J674" s="67">
        <v>1</v>
      </c>
      <c r="K674">
        <v>440</v>
      </c>
    </row>
    <row r="675" spans="1:11" x14ac:dyDescent="0.3">
      <c r="A675" s="47" t="str">
        <f t="shared" si="2"/>
        <v>NHS111PS-202223-H2</v>
      </c>
      <c r="B675" s="47" t="str">
        <f>VLOOKUP($A675,Refs!$J$2:$K$15,2,FALSE)</f>
        <v>Oct 2022 to Mar 2023</v>
      </c>
      <c r="C675" t="s">
        <v>550</v>
      </c>
      <c r="D675" t="s">
        <v>3</v>
      </c>
      <c r="E675" t="s">
        <v>518</v>
      </c>
      <c r="F675" t="s">
        <v>4</v>
      </c>
      <c r="G675" t="s">
        <v>519</v>
      </c>
      <c r="H675" t="s">
        <v>297</v>
      </c>
      <c r="I675" t="s">
        <v>298</v>
      </c>
      <c r="J675" s="67">
        <v>2</v>
      </c>
      <c r="K675">
        <v>69</v>
      </c>
    </row>
    <row r="676" spans="1:11" x14ac:dyDescent="0.3">
      <c r="A676" s="47" t="str">
        <f t="shared" si="2"/>
        <v>NHS111PS-202223-H2</v>
      </c>
      <c r="B676" s="47" t="str">
        <f>VLOOKUP($A676,Refs!$J$2:$K$15,2,FALSE)</f>
        <v>Oct 2022 to Mar 2023</v>
      </c>
      <c r="C676" t="s">
        <v>550</v>
      </c>
      <c r="D676" t="s">
        <v>3</v>
      </c>
      <c r="E676" t="s">
        <v>518</v>
      </c>
      <c r="F676" t="s">
        <v>4</v>
      </c>
      <c r="G676" t="s">
        <v>519</v>
      </c>
      <c r="H676" t="s">
        <v>297</v>
      </c>
      <c r="I676" t="s">
        <v>298</v>
      </c>
      <c r="J676" s="67" t="s">
        <v>504</v>
      </c>
      <c r="K676">
        <v>45</v>
      </c>
    </row>
    <row r="677" spans="1:11" x14ac:dyDescent="0.3">
      <c r="A677" s="47" t="str">
        <f t="shared" si="2"/>
        <v>NHS111PS-202223-H2</v>
      </c>
      <c r="B677" s="47" t="str">
        <f>VLOOKUP($A677,Refs!$J$2:$K$15,2,FALSE)</f>
        <v>Oct 2022 to Mar 2023</v>
      </c>
      <c r="C677" t="s">
        <v>550</v>
      </c>
      <c r="D677" t="s">
        <v>3</v>
      </c>
      <c r="E677" t="s">
        <v>518</v>
      </c>
      <c r="F677" t="s">
        <v>4</v>
      </c>
      <c r="G677" t="s">
        <v>519</v>
      </c>
      <c r="H677" t="s">
        <v>297</v>
      </c>
      <c r="I677" t="s">
        <v>298</v>
      </c>
      <c r="J677" s="67" t="s">
        <v>505</v>
      </c>
      <c r="K677">
        <v>12</v>
      </c>
    </row>
    <row r="678" spans="1:11" x14ac:dyDescent="0.3">
      <c r="A678" s="47" t="str">
        <f t="shared" si="2"/>
        <v>NHS111PS-202223-H2</v>
      </c>
      <c r="B678" s="47" t="str">
        <f>VLOOKUP($A678,Refs!$J$2:$K$15,2,FALSE)</f>
        <v>Oct 2022 to Mar 2023</v>
      </c>
      <c r="C678" t="s">
        <v>550</v>
      </c>
      <c r="D678" t="s">
        <v>3</v>
      </c>
      <c r="E678" t="s">
        <v>518</v>
      </c>
      <c r="F678" t="s">
        <v>4</v>
      </c>
      <c r="G678" t="s">
        <v>519</v>
      </c>
      <c r="H678" t="s">
        <v>297</v>
      </c>
      <c r="I678" t="s">
        <v>298</v>
      </c>
      <c r="J678" s="67" t="s">
        <v>506</v>
      </c>
      <c r="K678">
        <v>1</v>
      </c>
    </row>
    <row r="679" spans="1:11" x14ac:dyDescent="0.3">
      <c r="A679" s="47" t="str">
        <f t="shared" si="2"/>
        <v>NHS111PS-202223-H2</v>
      </c>
      <c r="B679" s="47" t="str">
        <f>VLOOKUP($A679,Refs!$J$2:$K$15,2,FALSE)</f>
        <v>Oct 2022 to Mar 2023</v>
      </c>
      <c r="C679" t="s">
        <v>550</v>
      </c>
      <c r="D679" t="s">
        <v>3</v>
      </c>
      <c r="E679" t="s">
        <v>518</v>
      </c>
      <c r="F679" t="s">
        <v>4</v>
      </c>
      <c r="G679" t="s">
        <v>519</v>
      </c>
      <c r="H679" t="s">
        <v>297</v>
      </c>
      <c r="I679" t="s">
        <v>298</v>
      </c>
      <c r="J679" s="67" t="s">
        <v>507</v>
      </c>
      <c r="K679">
        <v>4</v>
      </c>
    </row>
    <row r="680" spans="1:11" x14ac:dyDescent="0.3">
      <c r="A680" s="47" t="str">
        <f t="shared" si="2"/>
        <v>NHS111PS-202223-H2</v>
      </c>
      <c r="B680" s="47" t="str">
        <f>VLOOKUP($A680,Refs!$J$2:$K$15,2,FALSE)</f>
        <v>Oct 2022 to Mar 2023</v>
      </c>
      <c r="C680" t="s">
        <v>550</v>
      </c>
      <c r="D680" t="s">
        <v>3</v>
      </c>
      <c r="E680" t="s">
        <v>518</v>
      </c>
      <c r="F680" t="s">
        <v>4</v>
      </c>
      <c r="G680" t="s">
        <v>519</v>
      </c>
      <c r="H680" t="s">
        <v>297</v>
      </c>
      <c r="I680" t="s">
        <v>298</v>
      </c>
      <c r="J680" s="67" t="s">
        <v>508</v>
      </c>
      <c r="K680">
        <v>6</v>
      </c>
    </row>
    <row r="681" spans="1:11" x14ac:dyDescent="0.3">
      <c r="A681" s="47" t="str">
        <f t="shared" si="2"/>
        <v>NHS111PS-202223-H2</v>
      </c>
      <c r="B681" s="47" t="str">
        <f>VLOOKUP($A681,Refs!$J$2:$K$15,2,FALSE)</f>
        <v>Oct 2022 to Mar 2023</v>
      </c>
      <c r="C681" t="s">
        <v>550</v>
      </c>
      <c r="D681" t="s">
        <v>3</v>
      </c>
      <c r="E681" t="s">
        <v>518</v>
      </c>
      <c r="F681" t="s">
        <v>4</v>
      </c>
      <c r="G681" t="s">
        <v>519</v>
      </c>
      <c r="H681" t="s">
        <v>297</v>
      </c>
      <c r="I681" t="s">
        <v>298</v>
      </c>
      <c r="J681" s="67" t="s">
        <v>509</v>
      </c>
      <c r="K681">
        <v>1</v>
      </c>
    </row>
    <row r="682" spans="1:11" x14ac:dyDescent="0.3">
      <c r="A682" s="47" t="str">
        <f t="shared" si="2"/>
        <v>NHS111PS-202223-H2</v>
      </c>
      <c r="B682" s="47" t="str">
        <f>VLOOKUP($A682,Refs!$J$2:$K$15,2,FALSE)</f>
        <v>Oct 2022 to Mar 2023</v>
      </c>
      <c r="C682" t="s">
        <v>550</v>
      </c>
      <c r="D682" t="s">
        <v>3</v>
      </c>
      <c r="E682" t="s">
        <v>518</v>
      </c>
      <c r="F682" t="s">
        <v>4</v>
      </c>
      <c r="G682" t="s">
        <v>519</v>
      </c>
      <c r="H682" t="s">
        <v>297</v>
      </c>
      <c r="I682" t="s">
        <v>298</v>
      </c>
      <c r="J682" s="67" t="s">
        <v>510</v>
      </c>
      <c r="K682">
        <v>25</v>
      </c>
    </row>
    <row r="683" spans="1:11" x14ac:dyDescent="0.3">
      <c r="A683" s="47" t="str">
        <f t="shared" si="2"/>
        <v>NHS111PS-202223-H2</v>
      </c>
      <c r="B683" s="47" t="str">
        <f>VLOOKUP($A683,Refs!$J$2:$K$15,2,FALSE)</f>
        <v>Oct 2022 to Mar 2023</v>
      </c>
      <c r="C683" t="s">
        <v>550</v>
      </c>
      <c r="D683" t="s">
        <v>3</v>
      </c>
      <c r="E683" t="s">
        <v>518</v>
      </c>
      <c r="F683" t="s">
        <v>4</v>
      </c>
      <c r="G683" t="s">
        <v>519</v>
      </c>
      <c r="H683" t="s">
        <v>297</v>
      </c>
      <c r="I683" t="s">
        <v>298</v>
      </c>
      <c r="J683" s="67" t="s">
        <v>511</v>
      </c>
      <c r="K683">
        <v>12</v>
      </c>
    </row>
    <row r="684" spans="1:11" x14ac:dyDescent="0.3">
      <c r="A684" s="47" t="str">
        <f t="shared" si="2"/>
        <v>NHS111PS-202223-H2</v>
      </c>
      <c r="B684" s="47" t="str">
        <f>VLOOKUP($A684,Refs!$J$2:$K$15,2,FALSE)</f>
        <v>Oct 2022 to Mar 2023</v>
      </c>
      <c r="C684" t="s">
        <v>550</v>
      </c>
      <c r="D684" t="s">
        <v>3</v>
      </c>
      <c r="E684" t="s">
        <v>518</v>
      </c>
      <c r="F684" t="s">
        <v>4</v>
      </c>
      <c r="G684" t="s">
        <v>519</v>
      </c>
      <c r="H684" t="s">
        <v>297</v>
      </c>
      <c r="I684" t="s">
        <v>298</v>
      </c>
      <c r="J684" s="67" t="s">
        <v>512</v>
      </c>
      <c r="K684">
        <v>7</v>
      </c>
    </row>
    <row r="685" spans="1:11" x14ac:dyDescent="0.3">
      <c r="A685" s="47" t="str">
        <f t="shared" si="2"/>
        <v>NHS111PS-202223-H2</v>
      </c>
      <c r="B685" s="47" t="str">
        <f>VLOOKUP($A685,Refs!$J$2:$K$15,2,FALSE)</f>
        <v>Oct 2022 to Mar 2023</v>
      </c>
      <c r="C685" t="s">
        <v>550</v>
      </c>
      <c r="D685" t="s">
        <v>3</v>
      </c>
      <c r="E685" t="s">
        <v>518</v>
      </c>
      <c r="F685" t="s">
        <v>4</v>
      </c>
      <c r="G685" t="s">
        <v>519</v>
      </c>
      <c r="H685" t="s">
        <v>297</v>
      </c>
      <c r="I685" t="s">
        <v>298</v>
      </c>
      <c r="J685" s="67" t="s">
        <v>513</v>
      </c>
      <c r="K685">
        <v>11</v>
      </c>
    </row>
    <row r="686" spans="1:11" x14ac:dyDescent="0.3">
      <c r="A686" s="47" t="str">
        <f t="shared" si="2"/>
        <v>NHS111PS-202223-H2</v>
      </c>
      <c r="B686" s="47" t="str">
        <f>VLOOKUP($A686,Refs!$J$2:$K$15,2,FALSE)</f>
        <v>Oct 2022 to Mar 2023</v>
      </c>
      <c r="C686" t="s">
        <v>550</v>
      </c>
      <c r="D686" t="s">
        <v>3</v>
      </c>
      <c r="E686" t="s">
        <v>518</v>
      </c>
      <c r="F686" t="s">
        <v>4</v>
      </c>
      <c r="G686" t="s">
        <v>519</v>
      </c>
      <c r="H686" t="s">
        <v>297</v>
      </c>
      <c r="I686" t="s">
        <v>298</v>
      </c>
      <c r="J686" s="67" t="s">
        <v>514</v>
      </c>
      <c r="K686">
        <v>3</v>
      </c>
    </row>
    <row r="687" spans="1:11" x14ac:dyDescent="0.3">
      <c r="A687" s="47" t="str">
        <f t="shared" si="2"/>
        <v>NHS111PS-202223-H2</v>
      </c>
      <c r="B687" s="47" t="str">
        <f>VLOOKUP($A687,Refs!$J$2:$K$15,2,FALSE)</f>
        <v>Oct 2022 to Mar 2023</v>
      </c>
      <c r="C687" t="s">
        <v>550</v>
      </c>
      <c r="D687" t="s">
        <v>3</v>
      </c>
      <c r="E687" t="s">
        <v>518</v>
      </c>
      <c r="F687" t="s">
        <v>4</v>
      </c>
      <c r="G687" t="s">
        <v>519</v>
      </c>
      <c r="H687" t="s">
        <v>297</v>
      </c>
      <c r="I687" t="s">
        <v>298</v>
      </c>
      <c r="J687" s="67" t="s">
        <v>515</v>
      </c>
      <c r="K687">
        <v>3</v>
      </c>
    </row>
    <row r="688" spans="1:11" x14ac:dyDescent="0.3">
      <c r="A688" s="47" t="str">
        <f t="shared" si="2"/>
        <v>NHS111PS-202223-H2</v>
      </c>
      <c r="B688" s="47" t="str">
        <f>VLOOKUP($A688,Refs!$J$2:$K$15,2,FALSE)</f>
        <v>Oct 2022 to Mar 2023</v>
      </c>
      <c r="C688" t="s">
        <v>550</v>
      </c>
      <c r="D688" t="s">
        <v>3</v>
      </c>
      <c r="E688" t="s">
        <v>518</v>
      </c>
      <c r="F688" t="s">
        <v>4</v>
      </c>
      <c r="G688" t="s">
        <v>519</v>
      </c>
      <c r="H688" t="s">
        <v>297</v>
      </c>
      <c r="I688" t="s">
        <v>298</v>
      </c>
      <c r="J688" s="67" t="s">
        <v>516</v>
      </c>
      <c r="K688">
        <v>4</v>
      </c>
    </row>
    <row r="689" spans="1:11" x14ac:dyDescent="0.3">
      <c r="A689" s="47" t="str">
        <f t="shared" si="2"/>
        <v>NHS111PS-202223-H2</v>
      </c>
      <c r="B689" s="47" t="str">
        <f>VLOOKUP($A689,Refs!$J$2:$K$15,2,FALSE)</f>
        <v>Oct 2022 to Mar 2023</v>
      </c>
      <c r="C689" t="s">
        <v>550</v>
      </c>
      <c r="D689" t="s">
        <v>3</v>
      </c>
      <c r="E689" t="s">
        <v>518</v>
      </c>
      <c r="F689" t="s">
        <v>4</v>
      </c>
      <c r="G689" t="s">
        <v>519</v>
      </c>
      <c r="H689" t="s">
        <v>297</v>
      </c>
      <c r="I689" t="s">
        <v>298</v>
      </c>
      <c r="J689" s="67" t="s">
        <v>517</v>
      </c>
      <c r="K689">
        <v>4</v>
      </c>
    </row>
    <row r="690" spans="1:11" x14ac:dyDescent="0.3">
      <c r="A690" s="47" t="str">
        <f t="shared" si="2"/>
        <v>NHS111PS-202223-H2</v>
      </c>
      <c r="B690" s="47" t="str">
        <f>VLOOKUP($A690,Refs!$J$2:$K$15,2,FALSE)</f>
        <v>Oct 2022 to Mar 2023</v>
      </c>
      <c r="C690" t="s">
        <v>550</v>
      </c>
      <c r="D690" t="s">
        <v>3</v>
      </c>
      <c r="E690" t="s">
        <v>518</v>
      </c>
      <c r="F690" t="s">
        <v>4</v>
      </c>
      <c r="G690" t="s">
        <v>519</v>
      </c>
      <c r="H690" t="s">
        <v>295</v>
      </c>
      <c r="I690" t="s">
        <v>296</v>
      </c>
      <c r="J690" s="67">
        <v>1</v>
      </c>
      <c r="K690">
        <v>440</v>
      </c>
    </row>
    <row r="691" spans="1:11" x14ac:dyDescent="0.3">
      <c r="A691" s="47" t="str">
        <f t="shared" si="2"/>
        <v>NHS111PS-202223-H2</v>
      </c>
      <c r="B691" s="47" t="str">
        <f>VLOOKUP($A691,Refs!$J$2:$K$15,2,FALSE)</f>
        <v>Oct 2022 to Mar 2023</v>
      </c>
      <c r="C691" t="s">
        <v>550</v>
      </c>
      <c r="D691" t="s">
        <v>3</v>
      </c>
      <c r="E691" t="s">
        <v>518</v>
      </c>
      <c r="F691" t="s">
        <v>4</v>
      </c>
      <c r="G691" t="s">
        <v>519</v>
      </c>
      <c r="H691" t="s">
        <v>295</v>
      </c>
      <c r="I691" t="s">
        <v>296</v>
      </c>
      <c r="J691" s="67">
        <v>2</v>
      </c>
      <c r="K691">
        <v>70</v>
      </c>
    </row>
    <row r="692" spans="1:11" x14ac:dyDescent="0.3">
      <c r="A692" s="47" t="str">
        <f t="shared" si="2"/>
        <v>NHS111PS-202223-H2</v>
      </c>
      <c r="B692" s="47" t="str">
        <f>VLOOKUP($A692,Refs!$J$2:$K$15,2,FALSE)</f>
        <v>Oct 2022 to Mar 2023</v>
      </c>
      <c r="C692" t="s">
        <v>550</v>
      </c>
      <c r="D692" t="s">
        <v>3</v>
      </c>
      <c r="E692" t="s">
        <v>518</v>
      </c>
      <c r="F692" t="s">
        <v>4</v>
      </c>
      <c r="G692" t="s">
        <v>519</v>
      </c>
      <c r="H692" t="s">
        <v>295</v>
      </c>
      <c r="I692" t="s">
        <v>296</v>
      </c>
      <c r="J692" s="67" t="s">
        <v>504</v>
      </c>
      <c r="K692">
        <v>56</v>
      </c>
    </row>
    <row r="693" spans="1:11" x14ac:dyDescent="0.3">
      <c r="A693" s="47" t="str">
        <f t="shared" si="2"/>
        <v>NHS111PS-202223-H2</v>
      </c>
      <c r="B693" s="47" t="str">
        <f>VLOOKUP($A693,Refs!$J$2:$K$15,2,FALSE)</f>
        <v>Oct 2022 to Mar 2023</v>
      </c>
      <c r="C693" t="s">
        <v>550</v>
      </c>
      <c r="D693" t="s">
        <v>3</v>
      </c>
      <c r="E693" t="s">
        <v>518</v>
      </c>
      <c r="F693" t="s">
        <v>4</v>
      </c>
      <c r="G693" t="s">
        <v>519</v>
      </c>
      <c r="H693" t="s">
        <v>295</v>
      </c>
      <c r="I693" t="s">
        <v>296</v>
      </c>
      <c r="J693" s="67" t="s">
        <v>505</v>
      </c>
      <c r="K693">
        <v>11</v>
      </c>
    </row>
    <row r="694" spans="1:11" x14ac:dyDescent="0.3">
      <c r="A694" s="47" t="str">
        <f t="shared" si="2"/>
        <v>NHS111PS-202223-H2</v>
      </c>
      <c r="B694" s="47" t="str">
        <f>VLOOKUP($A694,Refs!$J$2:$K$15,2,FALSE)</f>
        <v>Oct 2022 to Mar 2023</v>
      </c>
      <c r="C694" t="s">
        <v>550</v>
      </c>
      <c r="D694" t="s">
        <v>3</v>
      </c>
      <c r="E694" t="s">
        <v>518</v>
      </c>
      <c r="F694" t="s">
        <v>4</v>
      </c>
      <c r="G694" t="s">
        <v>519</v>
      </c>
      <c r="H694" t="s">
        <v>295</v>
      </c>
      <c r="I694" t="s">
        <v>296</v>
      </c>
      <c r="J694" s="67" t="s">
        <v>506</v>
      </c>
      <c r="K694">
        <v>0</v>
      </c>
    </row>
    <row r="695" spans="1:11" x14ac:dyDescent="0.3">
      <c r="A695" s="47" t="str">
        <f t="shared" si="2"/>
        <v>NHS111PS-202223-H2</v>
      </c>
      <c r="B695" s="47" t="str">
        <f>VLOOKUP($A695,Refs!$J$2:$K$15,2,FALSE)</f>
        <v>Oct 2022 to Mar 2023</v>
      </c>
      <c r="C695" t="s">
        <v>550</v>
      </c>
      <c r="D695" t="s">
        <v>3</v>
      </c>
      <c r="E695" t="s">
        <v>518</v>
      </c>
      <c r="F695" t="s">
        <v>4</v>
      </c>
      <c r="G695" t="s">
        <v>519</v>
      </c>
      <c r="H695" t="s">
        <v>295</v>
      </c>
      <c r="I695" t="s">
        <v>296</v>
      </c>
      <c r="J695" s="67" t="s">
        <v>507</v>
      </c>
      <c r="K695">
        <v>3</v>
      </c>
    </row>
    <row r="696" spans="1:11" x14ac:dyDescent="0.3">
      <c r="A696" s="47" t="str">
        <f t="shared" si="2"/>
        <v>NHS111PS-202223-H2</v>
      </c>
      <c r="B696" s="47" t="str">
        <f>VLOOKUP($A696,Refs!$J$2:$K$15,2,FALSE)</f>
        <v>Oct 2022 to Mar 2023</v>
      </c>
      <c r="C696" t="s">
        <v>550</v>
      </c>
      <c r="D696" t="s">
        <v>3</v>
      </c>
      <c r="E696" t="s">
        <v>518</v>
      </c>
      <c r="F696" t="s">
        <v>4</v>
      </c>
      <c r="G696" t="s">
        <v>519</v>
      </c>
      <c r="H696" t="s">
        <v>295</v>
      </c>
      <c r="I696" t="s">
        <v>296</v>
      </c>
      <c r="J696" s="67" t="s">
        <v>508</v>
      </c>
      <c r="K696">
        <v>0</v>
      </c>
    </row>
    <row r="697" spans="1:11" x14ac:dyDescent="0.3">
      <c r="A697" s="47" t="str">
        <f t="shared" si="2"/>
        <v>NHS111PS-202223-H2</v>
      </c>
      <c r="B697" s="47" t="str">
        <f>VLOOKUP($A697,Refs!$J$2:$K$15,2,FALSE)</f>
        <v>Oct 2022 to Mar 2023</v>
      </c>
      <c r="C697" t="s">
        <v>550</v>
      </c>
      <c r="D697" t="s">
        <v>3</v>
      </c>
      <c r="E697" t="s">
        <v>518</v>
      </c>
      <c r="F697" t="s">
        <v>4</v>
      </c>
      <c r="G697" t="s">
        <v>519</v>
      </c>
      <c r="H697" t="s">
        <v>295</v>
      </c>
      <c r="I697" t="s">
        <v>296</v>
      </c>
      <c r="J697" s="67" t="s">
        <v>509</v>
      </c>
      <c r="K697">
        <v>0</v>
      </c>
    </row>
    <row r="698" spans="1:11" x14ac:dyDescent="0.3">
      <c r="A698" s="47" t="str">
        <f t="shared" si="2"/>
        <v>NHS111PS-202223-H2</v>
      </c>
      <c r="B698" s="47" t="str">
        <f>VLOOKUP($A698,Refs!$J$2:$K$15,2,FALSE)</f>
        <v>Oct 2022 to Mar 2023</v>
      </c>
      <c r="C698" t="s">
        <v>550</v>
      </c>
      <c r="D698" t="s">
        <v>3</v>
      </c>
      <c r="E698" t="s">
        <v>518</v>
      </c>
      <c r="F698" t="s">
        <v>4</v>
      </c>
      <c r="G698" t="s">
        <v>519</v>
      </c>
      <c r="H698" t="s">
        <v>295</v>
      </c>
      <c r="I698" t="s">
        <v>296</v>
      </c>
      <c r="J698" s="67" t="s">
        <v>510</v>
      </c>
      <c r="K698">
        <v>29</v>
      </c>
    </row>
    <row r="699" spans="1:11" x14ac:dyDescent="0.3">
      <c r="A699" s="47" t="str">
        <f t="shared" si="2"/>
        <v>NHS111PS-202223-H2</v>
      </c>
      <c r="B699" s="47" t="str">
        <f>VLOOKUP($A699,Refs!$J$2:$K$15,2,FALSE)</f>
        <v>Oct 2022 to Mar 2023</v>
      </c>
      <c r="C699" t="s">
        <v>550</v>
      </c>
      <c r="D699" t="s">
        <v>3</v>
      </c>
      <c r="E699" t="s">
        <v>518</v>
      </c>
      <c r="F699" t="s">
        <v>4</v>
      </c>
      <c r="G699" t="s">
        <v>519</v>
      </c>
      <c r="H699" t="s">
        <v>295</v>
      </c>
      <c r="I699" t="s">
        <v>296</v>
      </c>
      <c r="J699" s="67" t="s">
        <v>511</v>
      </c>
      <c r="K699">
        <v>12</v>
      </c>
    </row>
    <row r="700" spans="1:11" x14ac:dyDescent="0.3">
      <c r="A700" s="47" t="str">
        <f t="shared" si="2"/>
        <v>NHS111PS-202223-H2</v>
      </c>
      <c r="B700" s="47" t="str">
        <f>VLOOKUP($A700,Refs!$J$2:$K$15,2,FALSE)</f>
        <v>Oct 2022 to Mar 2023</v>
      </c>
      <c r="C700" t="s">
        <v>550</v>
      </c>
      <c r="D700" t="s">
        <v>3</v>
      </c>
      <c r="E700" t="s">
        <v>518</v>
      </c>
      <c r="F700" t="s">
        <v>4</v>
      </c>
      <c r="G700" t="s">
        <v>519</v>
      </c>
      <c r="H700" t="s">
        <v>295</v>
      </c>
      <c r="I700" t="s">
        <v>296</v>
      </c>
      <c r="J700" s="67" t="s">
        <v>512</v>
      </c>
      <c r="K700">
        <v>6</v>
      </c>
    </row>
    <row r="701" spans="1:11" x14ac:dyDescent="0.3">
      <c r="A701" s="47" t="str">
        <f t="shared" si="2"/>
        <v>NHS111PS-202223-H2</v>
      </c>
      <c r="B701" s="47" t="str">
        <f>VLOOKUP($A701,Refs!$J$2:$K$15,2,FALSE)</f>
        <v>Oct 2022 to Mar 2023</v>
      </c>
      <c r="C701" t="s">
        <v>550</v>
      </c>
      <c r="D701" t="s">
        <v>3</v>
      </c>
      <c r="E701" t="s">
        <v>518</v>
      </c>
      <c r="F701" t="s">
        <v>4</v>
      </c>
      <c r="G701" t="s">
        <v>519</v>
      </c>
      <c r="H701" t="s">
        <v>295</v>
      </c>
      <c r="I701" t="s">
        <v>296</v>
      </c>
      <c r="J701" s="67" t="s">
        <v>513</v>
      </c>
      <c r="K701">
        <v>12</v>
      </c>
    </row>
    <row r="702" spans="1:11" x14ac:dyDescent="0.3">
      <c r="A702" s="47" t="str">
        <f t="shared" si="2"/>
        <v>NHS111PS-202223-H2</v>
      </c>
      <c r="B702" s="47" t="str">
        <f>VLOOKUP($A702,Refs!$J$2:$K$15,2,FALSE)</f>
        <v>Oct 2022 to Mar 2023</v>
      </c>
      <c r="C702" t="s">
        <v>550</v>
      </c>
      <c r="D702" t="s">
        <v>3</v>
      </c>
      <c r="E702" t="s">
        <v>518</v>
      </c>
      <c r="F702" t="s">
        <v>4</v>
      </c>
      <c r="G702" t="s">
        <v>519</v>
      </c>
      <c r="H702" t="s">
        <v>295</v>
      </c>
      <c r="I702" t="s">
        <v>296</v>
      </c>
      <c r="J702" s="67" t="s">
        <v>514</v>
      </c>
      <c r="K702">
        <v>2</v>
      </c>
    </row>
    <row r="703" spans="1:11" x14ac:dyDescent="0.3">
      <c r="A703" s="47" t="str">
        <f t="shared" si="2"/>
        <v>NHS111PS-202223-H2</v>
      </c>
      <c r="B703" s="47" t="str">
        <f>VLOOKUP($A703,Refs!$J$2:$K$15,2,FALSE)</f>
        <v>Oct 2022 to Mar 2023</v>
      </c>
      <c r="C703" t="s">
        <v>550</v>
      </c>
      <c r="D703" t="s">
        <v>3</v>
      </c>
      <c r="E703" t="s">
        <v>518</v>
      </c>
      <c r="F703" t="s">
        <v>4</v>
      </c>
      <c r="G703" t="s">
        <v>519</v>
      </c>
      <c r="H703" t="s">
        <v>295</v>
      </c>
      <c r="I703" t="s">
        <v>296</v>
      </c>
      <c r="J703" s="67" t="s">
        <v>515</v>
      </c>
      <c r="K703">
        <v>0</v>
      </c>
    </row>
    <row r="704" spans="1:11" x14ac:dyDescent="0.3">
      <c r="A704" s="47" t="str">
        <f t="shared" si="2"/>
        <v>NHS111PS-202223-H2</v>
      </c>
      <c r="B704" s="47" t="str">
        <f>VLOOKUP($A704,Refs!$J$2:$K$15,2,FALSE)</f>
        <v>Oct 2022 to Mar 2023</v>
      </c>
      <c r="C704" t="s">
        <v>550</v>
      </c>
      <c r="D704" t="s">
        <v>3</v>
      </c>
      <c r="E704" t="s">
        <v>518</v>
      </c>
      <c r="F704" t="s">
        <v>4</v>
      </c>
      <c r="G704" t="s">
        <v>519</v>
      </c>
      <c r="H704" t="s">
        <v>295</v>
      </c>
      <c r="I704" t="s">
        <v>296</v>
      </c>
      <c r="J704" s="67" t="s">
        <v>516</v>
      </c>
      <c r="K704">
        <v>3</v>
      </c>
    </row>
    <row r="705" spans="1:11" x14ac:dyDescent="0.3">
      <c r="A705" s="47" t="str">
        <f t="shared" si="2"/>
        <v>NHS111PS-202223-H2</v>
      </c>
      <c r="B705" s="47" t="str">
        <f>VLOOKUP($A705,Refs!$J$2:$K$15,2,FALSE)</f>
        <v>Oct 2022 to Mar 2023</v>
      </c>
      <c r="C705" t="s">
        <v>550</v>
      </c>
      <c r="D705" t="s">
        <v>3</v>
      </c>
      <c r="E705" t="s">
        <v>518</v>
      </c>
      <c r="F705" t="s">
        <v>4</v>
      </c>
      <c r="G705" t="s">
        <v>519</v>
      </c>
      <c r="H705" t="s">
        <v>295</v>
      </c>
      <c r="I705" t="s">
        <v>296</v>
      </c>
      <c r="J705" s="67" t="s">
        <v>517</v>
      </c>
      <c r="K705">
        <v>6</v>
      </c>
    </row>
    <row r="706" spans="1:11" x14ac:dyDescent="0.3">
      <c r="A706" s="47" t="str">
        <f t="shared" ref="A706:A769" si="3">C706</f>
        <v>NHS111PS-202223-H2</v>
      </c>
      <c r="B706" s="47" t="str">
        <f>VLOOKUP($A706,Refs!$J$2:$K$15,2,FALSE)</f>
        <v>Oct 2022 to Mar 2023</v>
      </c>
      <c r="C706" t="s">
        <v>550</v>
      </c>
      <c r="D706" t="s">
        <v>3</v>
      </c>
      <c r="E706" t="s">
        <v>518</v>
      </c>
      <c r="F706" t="s">
        <v>4</v>
      </c>
      <c r="G706" t="s">
        <v>519</v>
      </c>
      <c r="H706" t="s">
        <v>293</v>
      </c>
      <c r="I706" t="s">
        <v>294</v>
      </c>
      <c r="J706" s="67">
        <v>1</v>
      </c>
      <c r="K706">
        <v>440</v>
      </c>
    </row>
    <row r="707" spans="1:11" x14ac:dyDescent="0.3">
      <c r="A707" s="47" t="str">
        <f t="shared" si="3"/>
        <v>NHS111PS-202223-H2</v>
      </c>
      <c r="B707" s="47" t="str">
        <f>VLOOKUP($A707,Refs!$J$2:$K$15,2,FALSE)</f>
        <v>Oct 2022 to Mar 2023</v>
      </c>
      <c r="C707" t="s">
        <v>550</v>
      </c>
      <c r="D707" t="s">
        <v>3</v>
      </c>
      <c r="E707" t="s">
        <v>518</v>
      </c>
      <c r="F707" t="s">
        <v>4</v>
      </c>
      <c r="G707" t="s">
        <v>519</v>
      </c>
      <c r="H707" t="s">
        <v>293</v>
      </c>
      <c r="I707" t="s">
        <v>294</v>
      </c>
      <c r="J707" s="67">
        <v>2</v>
      </c>
      <c r="K707">
        <v>62</v>
      </c>
    </row>
    <row r="708" spans="1:11" x14ac:dyDescent="0.3">
      <c r="A708" s="47" t="str">
        <f t="shared" si="3"/>
        <v>NHS111PS-202223-H2</v>
      </c>
      <c r="B708" s="47" t="str">
        <f>VLOOKUP($A708,Refs!$J$2:$K$15,2,FALSE)</f>
        <v>Oct 2022 to Mar 2023</v>
      </c>
      <c r="C708" t="s">
        <v>550</v>
      </c>
      <c r="D708" t="s">
        <v>3</v>
      </c>
      <c r="E708" t="s">
        <v>518</v>
      </c>
      <c r="F708" t="s">
        <v>4</v>
      </c>
      <c r="G708" t="s">
        <v>519</v>
      </c>
      <c r="H708" t="s">
        <v>293</v>
      </c>
      <c r="I708" t="s">
        <v>294</v>
      </c>
      <c r="J708" s="67" t="s">
        <v>504</v>
      </c>
      <c r="K708">
        <v>32</v>
      </c>
    </row>
    <row r="709" spans="1:11" x14ac:dyDescent="0.3">
      <c r="A709" s="47" t="str">
        <f t="shared" si="3"/>
        <v>NHS111PS-202223-H2</v>
      </c>
      <c r="B709" s="47" t="str">
        <f>VLOOKUP($A709,Refs!$J$2:$K$15,2,FALSE)</f>
        <v>Oct 2022 to Mar 2023</v>
      </c>
      <c r="C709" t="s">
        <v>550</v>
      </c>
      <c r="D709" t="s">
        <v>3</v>
      </c>
      <c r="E709" t="s">
        <v>518</v>
      </c>
      <c r="F709" t="s">
        <v>4</v>
      </c>
      <c r="G709" t="s">
        <v>519</v>
      </c>
      <c r="H709" t="s">
        <v>293</v>
      </c>
      <c r="I709" t="s">
        <v>294</v>
      </c>
      <c r="J709" s="67" t="s">
        <v>505</v>
      </c>
      <c r="K709">
        <v>20</v>
      </c>
    </row>
    <row r="710" spans="1:11" x14ac:dyDescent="0.3">
      <c r="A710" s="47" t="str">
        <f t="shared" si="3"/>
        <v>NHS111PS-202223-H2</v>
      </c>
      <c r="B710" s="47" t="str">
        <f>VLOOKUP($A710,Refs!$J$2:$K$15,2,FALSE)</f>
        <v>Oct 2022 to Mar 2023</v>
      </c>
      <c r="C710" t="s">
        <v>550</v>
      </c>
      <c r="D710" t="s">
        <v>3</v>
      </c>
      <c r="E710" t="s">
        <v>518</v>
      </c>
      <c r="F710" t="s">
        <v>4</v>
      </c>
      <c r="G710" t="s">
        <v>519</v>
      </c>
      <c r="H710" t="s">
        <v>293</v>
      </c>
      <c r="I710" t="s">
        <v>294</v>
      </c>
      <c r="J710" s="67" t="s">
        <v>506</v>
      </c>
      <c r="K710">
        <v>1</v>
      </c>
    </row>
    <row r="711" spans="1:11" x14ac:dyDescent="0.3">
      <c r="A711" s="47" t="str">
        <f t="shared" si="3"/>
        <v>NHS111PS-202223-H2</v>
      </c>
      <c r="B711" s="47" t="str">
        <f>VLOOKUP($A711,Refs!$J$2:$K$15,2,FALSE)</f>
        <v>Oct 2022 to Mar 2023</v>
      </c>
      <c r="C711" t="s">
        <v>550</v>
      </c>
      <c r="D711" t="s">
        <v>3</v>
      </c>
      <c r="E711" t="s">
        <v>518</v>
      </c>
      <c r="F711" t="s">
        <v>4</v>
      </c>
      <c r="G711" t="s">
        <v>519</v>
      </c>
      <c r="H711" t="s">
        <v>293</v>
      </c>
      <c r="I711" t="s">
        <v>294</v>
      </c>
      <c r="J711" s="67" t="s">
        <v>507</v>
      </c>
      <c r="K711">
        <v>2</v>
      </c>
    </row>
    <row r="712" spans="1:11" x14ac:dyDescent="0.3">
      <c r="A712" s="47" t="str">
        <f t="shared" si="3"/>
        <v>NHS111PS-202223-H2</v>
      </c>
      <c r="B712" s="47" t="str">
        <f>VLOOKUP($A712,Refs!$J$2:$K$15,2,FALSE)</f>
        <v>Oct 2022 to Mar 2023</v>
      </c>
      <c r="C712" t="s">
        <v>550</v>
      </c>
      <c r="D712" t="s">
        <v>3</v>
      </c>
      <c r="E712" t="s">
        <v>518</v>
      </c>
      <c r="F712" t="s">
        <v>4</v>
      </c>
      <c r="G712" t="s">
        <v>519</v>
      </c>
      <c r="H712" t="s">
        <v>293</v>
      </c>
      <c r="I712" t="s">
        <v>294</v>
      </c>
      <c r="J712" s="67" t="s">
        <v>508</v>
      </c>
      <c r="K712">
        <v>5</v>
      </c>
    </row>
    <row r="713" spans="1:11" x14ac:dyDescent="0.3">
      <c r="A713" s="47" t="str">
        <f t="shared" si="3"/>
        <v>NHS111PS-202223-H2</v>
      </c>
      <c r="B713" s="47" t="str">
        <f>VLOOKUP($A713,Refs!$J$2:$K$15,2,FALSE)</f>
        <v>Oct 2022 to Mar 2023</v>
      </c>
      <c r="C713" t="s">
        <v>550</v>
      </c>
      <c r="D713" t="s">
        <v>3</v>
      </c>
      <c r="E713" t="s">
        <v>518</v>
      </c>
      <c r="F713" t="s">
        <v>4</v>
      </c>
      <c r="G713" t="s">
        <v>519</v>
      </c>
      <c r="H713" t="s">
        <v>293</v>
      </c>
      <c r="I713" t="s">
        <v>294</v>
      </c>
      <c r="J713" s="67" t="s">
        <v>509</v>
      </c>
      <c r="K713">
        <v>2</v>
      </c>
    </row>
    <row r="714" spans="1:11" x14ac:dyDescent="0.3">
      <c r="A714" s="47" t="str">
        <f t="shared" si="3"/>
        <v>NHS111PS-202223-H2</v>
      </c>
      <c r="B714" s="47" t="str">
        <f>VLOOKUP($A714,Refs!$J$2:$K$15,2,FALSE)</f>
        <v>Oct 2022 to Mar 2023</v>
      </c>
      <c r="C714" t="s">
        <v>550</v>
      </c>
      <c r="D714" t="s">
        <v>3</v>
      </c>
      <c r="E714" t="s">
        <v>518</v>
      </c>
      <c r="F714" t="s">
        <v>4</v>
      </c>
      <c r="G714" t="s">
        <v>519</v>
      </c>
      <c r="H714" t="s">
        <v>293</v>
      </c>
      <c r="I714" t="s">
        <v>294</v>
      </c>
      <c r="J714" s="67" t="s">
        <v>510</v>
      </c>
      <c r="K714">
        <v>25</v>
      </c>
    </row>
    <row r="715" spans="1:11" x14ac:dyDescent="0.3">
      <c r="A715" s="47" t="str">
        <f t="shared" si="3"/>
        <v>NHS111PS-202223-H2</v>
      </c>
      <c r="B715" s="47" t="str">
        <f>VLOOKUP($A715,Refs!$J$2:$K$15,2,FALSE)</f>
        <v>Oct 2022 to Mar 2023</v>
      </c>
      <c r="C715" t="s">
        <v>550</v>
      </c>
      <c r="D715" t="s">
        <v>3</v>
      </c>
      <c r="E715" t="s">
        <v>518</v>
      </c>
      <c r="F715" t="s">
        <v>4</v>
      </c>
      <c r="G715" t="s">
        <v>519</v>
      </c>
      <c r="H715" t="s">
        <v>293</v>
      </c>
      <c r="I715" t="s">
        <v>294</v>
      </c>
      <c r="J715" s="67" t="s">
        <v>511</v>
      </c>
      <c r="K715">
        <v>6</v>
      </c>
    </row>
    <row r="716" spans="1:11" x14ac:dyDescent="0.3">
      <c r="A716" s="47" t="str">
        <f t="shared" si="3"/>
        <v>NHS111PS-202223-H2</v>
      </c>
      <c r="B716" s="47" t="str">
        <f>VLOOKUP($A716,Refs!$J$2:$K$15,2,FALSE)</f>
        <v>Oct 2022 to Mar 2023</v>
      </c>
      <c r="C716" t="s">
        <v>550</v>
      </c>
      <c r="D716" t="s">
        <v>3</v>
      </c>
      <c r="E716" t="s">
        <v>518</v>
      </c>
      <c r="F716" t="s">
        <v>4</v>
      </c>
      <c r="G716" t="s">
        <v>519</v>
      </c>
      <c r="H716" t="s">
        <v>293</v>
      </c>
      <c r="I716" t="s">
        <v>294</v>
      </c>
      <c r="J716" s="67" t="s">
        <v>512</v>
      </c>
      <c r="K716">
        <v>4</v>
      </c>
    </row>
    <row r="717" spans="1:11" x14ac:dyDescent="0.3">
      <c r="A717" s="47" t="str">
        <f t="shared" si="3"/>
        <v>NHS111PS-202223-H2</v>
      </c>
      <c r="B717" s="47" t="str">
        <f>VLOOKUP($A717,Refs!$J$2:$K$15,2,FALSE)</f>
        <v>Oct 2022 to Mar 2023</v>
      </c>
      <c r="C717" t="s">
        <v>550</v>
      </c>
      <c r="D717" t="s">
        <v>3</v>
      </c>
      <c r="E717" t="s">
        <v>518</v>
      </c>
      <c r="F717" t="s">
        <v>4</v>
      </c>
      <c r="G717" t="s">
        <v>519</v>
      </c>
      <c r="H717" t="s">
        <v>293</v>
      </c>
      <c r="I717" t="s">
        <v>294</v>
      </c>
      <c r="J717" s="67" t="s">
        <v>513</v>
      </c>
      <c r="K717">
        <v>7</v>
      </c>
    </row>
    <row r="718" spans="1:11" x14ac:dyDescent="0.3">
      <c r="A718" s="47" t="str">
        <f t="shared" si="3"/>
        <v>NHS111PS-202223-H2</v>
      </c>
      <c r="B718" s="47" t="str">
        <f>VLOOKUP($A718,Refs!$J$2:$K$15,2,FALSE)</f>
        <v>Oct 2022 to Mar 2023</v>
      </c>
      <c r="C718" t="s">
        <v>550</v>
      </c>
      <c r="D718" t="s">
        <v>3</v>
      </c>
      <c r="E718" t="s">
        <v>518</v>
      </c>
      <c r="F718" t="s">
        <v>4</v>
      </c>
      <c r="G718" t="s">
        <v>519</v>
      </c>
      <c r="H718" t="s">
        <v>293</v>
      </c>
      <c r="I718" t="s">
        <v>294</v>
      </c>
      <c r="J718" s="67" t="s">
        <v>514</v>
      </c>
      <c r="K718">
        <v>6</v>
      </c>
    </row>
    <row r="719" spans="1:11" x14ac:dyDescent="0.3">
      <c r="A719" s="47" t="str">
        <f t="shared" si="3"/>
        <v>NHS111PS-202223-H2</v>
      </c>
      <c r="B719" s="47" t="str">
        <f>VLOOKUP($A719,Refs!$J$2:$K$15,2,FALSE)</f>
        <v>Oct 2022 to Mar 2023</v>
      </c>
      <c r="C719" t="s">
        <v>550</v>
      </c>
      <c r="D719" t="s">
        <v>3</v>
      </c>
      <c r="E719" t="s">
        <v>518</v>
      </c>
      <c r="F719" t="s">
        <v>4</v>
      </c>
      <c r="G719" t="s">
        <v>519</v>
      </c>
      <c r="H719" t="s">
        <v>293</v>
      </c>
      <c r="I719" t="s">
        <v>294</v>
      </c>
      <c r="J719" s="67" t="s">
        <v>515</v>
      </c>
      <c r="K719">
        <v>5</v>
      </c>
    </row>
    <row r="720" spans="1:11" x14ac:dyDescent="0.3">
      <c r="A720" s="47" t="str">
        <f t="shared" si="3"/>
        <v>NHS111PS-202223-H2</v>
      </c>
      <c r="B720" s="47" t="str">
        <f>VLOOKUP($A720,Refs!$J$2:$K$15,2,FALSE)</f>
        <v>Oct 2022 to Mar 2023</v>
      </c>
      <c r="C720" t="s">
        <v>550</v>
      </c>
      <c r="D720" t="s">
        <v>3</v>
      </c>
      <c r="E720" t="s">
        <v>518</v>
      </c>
      <c r="F720" t="s">
        <v>4</v>
      </c>
      <c r="G720" t="s">
        <v>519</v>
      </c>
      <c r="H720" t="s">
        <v>293</v>
      </c>
      <c r="I720" t="s">
        <v>294</v>
      </c>
      <c r="J720" s="67" t="s">
        <v>516</v>
      </c>
      <c r="K720">
        <v>6</v>
      </c>
    </row>
    <row r="721" spans="1:11" x14ac:dyDescent="0.3">
      <c r="A721" s="47" t="str">
        <f t="shared" si="3"/>
        <v>NHS111PS-202223-H2</v>
      </c>
      <c r="B721" s="47" t="str">
        <f>VLOOKUP($A721,Refs!$J$2:$K$15,2,FALSE)</f>
        <v>Oct 2022 to Mar 2023</v>
      </c>
      <c r="C721" t="s">
        <v>550</v>
      </c>
      <c r="D721" t="s">
        <v>3</v>
      </c>
      <c r="E721" t="s">
        <v>518</v>
      </c>
      <c r="F721" t="s">
        <v>4</v>
      </c>
      <c r="G721" t="s">
        <v>519</v>
      </c>
      <c r="H721" t="s">
        <v>293</v>
      </c>
      <c r="I721" t="s">
        <v>294</v>
      </c>
      <c r="J721" s="67" t="s">
        <v>517</v>
      </c>
      <c r="K721">
        <v>3</v>
      </c>
    </row>
    <row r="722" spans="1:11" x14ac:dyDescent="0.3">
      <c r="A722" s="47" t="str">
        <f t="shared" si="3"/>
        <v>NHS111PS-202223-H2</v>
      </c>
      <c r="B722" s="47" t="str">
        <f>VLOOKUP($A722,Refs!$J$2:$K$15,2,FALSE)</f>
        <v>Oct 2022 to Mar 2023</v>
      </c>
      <c r="C722" t="s">
        <v>550</v>
      </c>
      <c r="D722" t="s">
        <v>3</v>
      </c>
      <c r="E722" t="s">
        <v>518</v>
      </c>
      <c r="F722" t="s">
        <v>4</v>
      </c>
      <c r="G722" t="s">
        <v>519</v>
      </c>
      <c r="H722" t="s">
        <v>455</v>
      </c>
      <c r="I722" t="s">
        <v>456</v>
      </c>
      <c r="J722" s="67">
        <v>1</v>
      </c>
      <c r="K722">
        <v>440</v>
      </c>
    </row>
    <row r="723" spans="1:11" x14ac:dyDescent="0.3">
      <c r="A723" s="47" t="str">
        <f t="shared" si="3"/>
        <v>NHS111PS-202223-H2</v>
      </c>
      <c r="B723" s="47" t="str">
        <f>VLOOKUP($A723,Refs!$J$2:$K$15,2,FALSE)</f>
        <v>Oct 2022 to Mar 2023</v>
      </c>
      <c r="C723" t="s">
        <v>550</v>
      </c>
      <c r="D723" t="s">
        <v>3</v>
      </c>
      <c r="E723" t="s">
        <v>518</v>
      </c>
      <c r="F723" t="s">
        <v>4</v>
      </c>
      <c r="G723" t="s">
        <v>519</v>
      </c>
      <c r="H723" t="s">
        <v>455</v>
      </c>
      <c r="I723" t="s">
        <v>456</v>
      </c>
      <c r="J723" s="67">
        <v>2</v>
      </c>
      <c r="K723">
        <v>58</v>
      </c>
    </row>
    <row r="724" spans="1:11" x14ac:dyDescent="0.3">
      <c r="A724" s="47" t="str">
        <f t="shared" si="3"/>
        <v>NHS111PS-202223-H2</v>
      </c>
      <c r="B724" s="47" t="str">
        <f>VLOOKUP($A724,Refs!$J$2:$K$15,2,FALSE)</f>
        <v>Oct 2022 to Mar 2023</v>
      </c>
      <c r="C724" t="s">
        <v>550</v>
      </c>
      <c r="D724" t="s">
        <v>3</v>
      </c>
      <c r="E724" t="s">
        <v>518</v>
      </c>
      <c r="F724" t="s">
        <v>4</v>
      </c>
      <c r="G724" t="s">
        <v>519</v>
      </c>
      <c r="H724" t="s">
        <v>455</v>
      </c>
      <c r="I724" t="s">
        <v>456</v>
      </c>
      <c r="J724" s="67" t="s">
        <v>504</v>
      </c>
      <c r="K724">
        <v>39</v>
      </c>
    </row>
    <row r="725" spans="1:11" x14ac:dyDescent="0.3">
      <c r="A725" s="47" t="str">
        <f t="shared" si="3"/>
        <v>NHS111PS-202223-H2</v>
      </c>
      <c r="B725" s="47" t="str">
        <f>VLOOKUP($A725,Refs!$J$2:$K$15,2,FALSE)</f>
        <v>Oct 2022 to Mar 2023</v>
      </c>
      <c r="C725" t="s">
        <v>550</v>
      </c>
      <c r="D725" t="s">
        <v>3</v>
      </c>
      <c r="E725" t="s">
        <v>518</v>
      </c>
      <c r="F725" t="s">
        <v>4</v>
      </c>
      <c r="G725" t="s">
        <v>519</v>
      </c>
      <c r="H725" t="s">
        <v>455</v>
      </c>
      <c r="I725" t="s">
        <v>456</v>
      </c>
      <c r="J725" s="67" t="s">
        <v>505</v>
      </c>
      <c r="K725">
        <v>7</v>
      </c>
    </row>
    <row r="726" spans="1:11" x14ac:dyDescent="0.3">
      <c r="A726" s="47" t="str">
        <f t="shared" si="3"/>
        <v>NHS111PS-202223-H2</v>
      </c>
      <c r="B726" s="47" t="str">
        <f>VLOOKUP($A726,Refs!$J$2:$K$15,2,FALSE)</f>
        <v>Oct 2022 to Mar 2023</v>
      </c>
      <c r="C726" t="s">
        <v>550</v>
      </c>
      <c r="D726" t="s">
        <v>3</v>
      </c>
      <c r="E726" t="s">
        <v>518</v>
      </c>
      <c r="F726" t="s">
        <v>4</v>
      </c>
      <c r="G726" t="s">
        <v>519</v>
      </c>
      <c r="H726" t="s">
        <v>455</v>
      </c>
      <c r="I726" t="s">
        <v>456</v>
      </c>
      <c r="J726" s="67" t="s">
        <v>506</v>
      </c>
      <c r="K726">
        <v>4</v>
      </c>
    </row>
    <row r="727" spans="1:11" x14ac:dyDescent="0.3">
      <c r="A727" s="47" t="str">
        <f t="shared" si="3"/>
        <v>NHS111PS-202223-H2</v>
      </c>
      <c r="B727" s="47" t="str">
        <f>VLOOKUP($A727,Refs!$J$2:$K$15,2,FALSE)</f>
        <v>Oct 2022 to Mar 2023</v>
      </c>
      <c r="C727" t="s">
        <v>550</v>
      </c>
      <c r="D727" t="s">
        <v>3</v>
      </c>
      <c r="E727" t="s">
        <v>518</v>
      </c>
      <c r="F727" t="s">
        <v>4</v>
      </c>
      <c r="G727" t="s">
        <v>519</v>
      </c>
      <c r="H727" t="s">
        <v>455</v>
      </c>
      <c r="I727" t="s">
        <v>456</v>
      </c>
      <c r="J727" s="67" t="s">
        <v>507</v>
      </c>
      <c r="K727">
        <v>4</v>
      </c>
    </row>
    <row r="728" spans="1:11" x14ac:dyDescent="0.3">
      <c r="A728" s="47" t="str">
        <f t="shared" si="3"/>
        <v>NHS111PS-202223-H2</v>
      </c>
      <c r="B728" s="47" t="str">
        <f>VLOOKUP($A728,Refs!$J$2:$K$15,2,FALSE)</f>
        <v>Oct 2022 to Mar 2023</v>
      </c>
      <c r="C728" t="s">
        <v>550</v>
      </c>
      <c r="D728" t="s">
        <v>3</v>
      </c>
      <c r="E728" t="s">
        <v>518</v>
      </c>
      <c r="F728" t="s">
        <v>4</v>
      </c>
      <c r="G728" t="s">
        <v>519</v>
      </c>
      <c r="H728" t="s">
        <v>455</v>
      </c>
      <c r="I728" t="s">
        <v>456</v>
      </c>
      <c r="J728" s="67" t="s">
        <v>508</v>
      </c>
      <c r="K728">
        <v>4</v>
      </c>
    </row>
    <row r="729" spans="1:11" x14ac:dyDescent="0.3">
      <c r="A729" s="47" t="str">
        <f t="shared" si="3"/>
        <v>NHS111PS-202223-H2</v>
      </c>
      <c r="B729" s="47" t="str">
        <f>VLOOKUP($A729,Refs!$J$2:$K$15,2,FALSE)</f>
        <v>Oct 2022 to Mar 2023</v>
      </c>
      <c r="C729" t="s">
        <v>550</v>
      </c>
      <c r="D729" t="s">
        <v>3</v>
      </c>
      <c r="E729" t="s">
        <v>518</v>
      </c>
      <c r="F729" t="s">
        <v>4</v>
      </c>
      <c r="G729" t="s">
        <v>519</v>
      </c>
      <c r="H729" t="s">
        <v>455</v>
      </c>
      <c r="I729" t="s">
        <v>456</v>
      </c>
      <c r="J729" s="67" t="s">
        <v>509</v>
      </c>
      <c r="K729">
        <v>0</v>
      </c>
    </row>
    <row r="730" spans="1:11" x14ac:dyDescent="0.3">
      <c r="A730" s="47" t="str">
        <f t="shared" si="3"/>
        <v>NHS111PS-202223-H2</v>
      </c>
      <c r="B730" s="47" t="str">
        <f>VLOOKUP($A730,Refs!$J$2:$K$15,2,FALSE)</f>
        <v>Oct 2022 to Mar 2023</v>
      </c>
      <c r="C730" t="s">
        <v>550</v>
      </c>
      <c r="D730" t="s">
        <v>3</v>
      </c>
      <c r="E730" t="s">
        <v>518</v>
      </c>
      <c r="F730" t="s">
        <v>4</v>
      </c>
      <c r="G730" t="s">
        <v>519</v>
      </c>
      <c r="H730" t="s">
        <v>455</v>
      </c>
      <c r="I730" t="s">
        <v>456</v>
      </c>
      <c r="J730" s="67" t="s">
        <v>510</v>
      </c>
      <c r="K730">
        <v>21</v>
      </c>
    </row>
    <row r="731" spans="1:11" x14ac:dyDescent="0.3">
      <c r="A731" s="47" t="str">
        <f t="shared" si="3"/>
        <v>NHS111PS-202223-H2</v>
      </c>
      <c r="B731" s="47" t="str">
        <f>VLOOKUP($A731,Refs!$J$2:$K$15,2,FALSE)</f>
        <v>Oct 2022 to Mar 2023</v>
      </c>
      <c r="C731" t="s">
        <v>550</v>
      </c>
      <c r="D731" t="s">
        <v>3</v>
      </c>
      <c r="E731" t="s">
        <v>518</v>
      </c>
      <c r="F731" t="s">
        <v>4</v>
      </c>
      <c r="G731" t="s">
        <v>519</v>
      </c>
      <c r="H731" t="s">
        <v>455</v>
      </c>
      <c r="I731" t="s">
        <v>456</v>
      </c>
      <c r="J731" s="67" t="s">
        <v>511</v>
      </c>
      <c r="K731">
        <v>9</v>
      </c>
    </row>
    <row r="732" spans="1:11" x14ac:dyDescent="0.3">
      <c r="A732" s="47" t="str">
        <f t="shared" si="3"/>
        <v>NHS111PS-202223-H2</v>
      </c>
      <c r="B732" s="47" t="str">
        <f>VLOOKUP($A732,Refs!$J$2:$K$15,2,FALSE)</f>
        <v>Oct 2022 to Mar 2023</v>
      </c>
      <c r="C732" t="s">
        <v>550</v>
      </c>
      <c r="D732" t="s">
        <v>3</v>
      </c>
      <c r="E732" t="s">
        <v>518</v>
      </c>
      <c r="F732" t="s">
        <v>4</v>
      </c>
      <c r="G732" t="s">
        <v>519</v>
      </c>
      <c r="H732" t="s">
        <v>455</v>
      </c>
      <c r="I732" t="s">
        <v>456</v>
      </c>
      <c r="J732" s="67" t="s">
        <v>512</v>
      </c>
      <c r="K732">
        <v>4</v>
      </c>
    </row>
    <row r="733" spans="1:11" x14ac:dyDescent="0.3">
      <c r="A733" s="47" t="str">
        <f t="shared" si="3"/>
        <v>NHS111PS-202223-H2</v>
      </c>
      <c r="B733" s="47" t="str">
        <f>VLOOKUP($A733,Refs!$J$2:$K$15,2,FALSE)</f>
        <v>Oct 2022 to Mar 2023</v>
      </c>
      <c r="C733" t="s">
        <v>550</v>
      </c>
      <c r="D733" t="s">
        <v>3</v>
      </c>
      <c r="E733" t="s">
        <v>518</v>
      </c>
      <c r="F733" t="s">
        <v>4</v>
      </c>
      <c r="G733" t="s">
        <v>519</v>
      </c>
      <c r="H733" t="s">
        <v>455</v>
      </c>
      <c r="I733" t="s">
        <v>456</v>
      </c>
      <c r="J733" s="67" t="s">
        <v>513</v>
      </c>
      <c r="K733">
        <v>14</v>
      </c>
    </row>
    <row r="734" spans="1:11" x14ac:dyDescent="0.3">
      <c r="A734" s="47" t="str">
        <f t="shared" si="3"/>
        <v>NHS111PS-202223-H2</v>
      </c>
      <c r="B734" s="47" t="str">
        <f>VLOOKUP($A734,Refs!$J$2:$K$15,2,FALSE)</f>
        <v>Oct 2022 to Mar 2023</v>
      </c>
      <c r="C734" t="s">
        <v>550</v>
      </c>
      <c r="D734" t="s">
        <v>3</v>
      </c>
      <c r="E734" t="s">
        <v>518</v>
      </c>
      <c r="F734" t="s">
        <v>4</v>
      </c>
      <c r="G734" t="s">
        <v>519</v>
      </c>
      <c r="H734" t="s">
        <v>455</v>
      </c>
      <c r="I734" t="s">
        <v>456</v>
      </c>
      <c r="J734" s="67" t="s">
        <v>514</v>
      </c>
      <c r="K734">
        <v>2</v>
      </c>
    </row>
    <row r="735" spans="1:11" x14ac:dyDescent="0.3">
      <c r="A735" s="47" t="str">
        <f t="shared" si="3"/>
        <v>NHS111PS-202223-H2</v>
      </c>
      <c r="B735" s="47" t="str">
        <f>VLOOKUP($A735,Refs!$J$2:$K$15,2,FALSE)</f>
        <v>Oct 2022 to Mar 2023</v>
      </c>
      <c r="C735" t="s">
        <v>550</v>
      </c>
      <c r="D735" t="s">
        <v>3</v>
      </c>
      <c r="E735" t="s">
        <v>518</v>
      </c>
      <c r="F735" t="s">
        <v>4</v>
      </c>
      <c r="G735" t="s">
        <v>519</v>
      </c>
      <c r="H735" t="s">
        <v>455</v>
      </c>
      <c r="I735" t="s">
        <v>456</v>
      </c>
      <c r="J735" s="67" t="s">
        <v>515</v>
      </c>
      <c r="K735">
        <v>4</v>
      </c>
    </row>
    <row r="736" spans="1:11" x14ac:dyDescent="0.3">
      <c r="A736" s="47" t="str">
        <f t="shared" si="3"/>
        <v>NHS111PS-202223-H2</v>
      </c>
      <c r="B736" s="47" t="str">
        <f>VLOOKUP($A736,Refs!$J$2:$K$15,2,FALSE)</f>
        <v>Oct 2022 to Mar 2023</v>
      </c>
      <c r="C736" t="s">
        <v>550</v>
      </c>
      <c r="D736" t="s">
        <v>3</v>
      </c>
      <c r="E736" t="s">
        <v>518</v>
      </c>
      <c r="F736" t="s">
        <v>4</v>
      </c>
      <c r="G736" t="s">
        <v>519</v>
      </c>
      <c r="H736" t="s">
        <v>455</v>
      </c>
      <c r="I736" t="s">
        <v>456</v>
      </c>
      <c r="J736" s="67" t="s">
        <v>516</v>
      </c>
      <c r="K736">
        <v>1</v>
      </c>
    </row>
    <row r="737" spans="1:11" x14ac:dyDescent="0.3">
      <c r="A737" s="47" t="str">
        <f t="shared" si="3"/>
        <v>NHS111PS-202223-H2</v>
      </c>
      <c r="B737" s="47" t="str">
        <f>VLOOKUP($A737,Refs!$J$2:$K$15,2,FALSE)</f>
        <v>Oct 2022 to Mar 2023</v>
      </c>
      <c r="C737" t="s">
        <v>550</v>
      </c>
      <c r="D737" t="s">
        <v>3</v>
      </c>
      <c r="E737" t="s">
        <v>518</v>
      </c>
      <c r="F737" t="s">
        <v>4</v>
      </c>
      <c r="G737" t="s">
        <v>519</v>
      </c>
      <c r="H737" t="s">
        <v>455</v>
      </c>
      <c r="I737" t="s">
        <v>456</v>
      </c>
      <c r="J737" s="67" t="s">
        <v>517</v>
      </c>
      <c r="K737">
        <v>3</v>
      </c>
    </row>
    <row r="738" spans="1:11" x14ac:dyDescent="0.3">
      <c r="A738" s="47" t="str">
        <f t="shared" si="3"/>
        <v>NHS111PS-202223-H2</v>
      </c>
      <c r="B738" s="47" t="str">
        <f>VLOOKUP($A738,Refs!$J$2:$K$15,2,FALSE)</f>
        <v>Oct 2022 to Mar 2023</v>
      </c>
      <c r="C738" t="s">
        <v>550</v>
      </c>
      <c r="D738" t="s">
        <v>3</v>
      </c>
      <c r="E738" t="s">
        <v>518</v>
      </c>
      <c r="F738" t="s">
        <v>4</v>
      </c>
      <c r="G738" t="s">
        <v>519</v>
      </c>
      <c r="H738" t="s">
        <v>586</v>
      </c>
      <c r="I738" t="s">
        <v>587</v>
      </c>
      <c r="J738" s="67">
        <v>1</v>
      </c>
      <c r="K738">
        <v>200</v>
      </c>
    </row>
    <row r="739" spans="1:11" x14ac:dyDescent="0.3">
      <c r="A739" s="47" t="str">
        <f t="shared" si="3"/>
        <v>NHS111PS-202223-H2</v>
      </c>
      <c r="B739" s="47" t="str">
        <f>VLOOKUP($A739,Refs!$J$2:$K$15,2,FALSE)</f>
        <v>Oct 2022 to Mar 2023</v>
      </c>
      <c r="C739" t="s">
        <v>550</v>
      </c>
      <c r="D739" t="s">
        <v>3</v>
      </c>
      <c r="E739" t="s">
        <v>518</v>
      </c>
      <c r="F739" t="s">
        <v>4</v>
      </c>
      <c r="G739" t="s">
        <v>519</v>
      </c>
      <c r="H739" t="s">
        <v>586</v>
      </c>
      <c r="I739" t="s">
        <v>587</v>
      </c>
      <c r="J739" s="67">
        <v>2</v>
      </c>
      <c r="K739">
        <v>92</v>
      </c>
    </row>
    <row r="740" spans="1:11" x14ac:dyDescent="0.3">
      <c r="A740" s="47" t="str">
        <f t="shared" si="3"/>
        <v>NHS111PS-202223-H2</v>
      </c>
      <c r="B740" s="47" t="str">
        <f>VLOOKUP($A740,Refs!$J$2:$K$15,2,FALSE)</f>
        <v>Oct 2022 to Mar 2023</v>
      </c>
      <c r="C740" t="s">
        <v>550</v>
      </c>
      <c r="D740" t="s">
        <v>3</v>
      </c>
      <c r="E740" t="s">
        <v>518</v>
      </c>
      <c r="F740" t="s">
        <v>4</v>
      </c>
      <c r="G740" t="s">
        <v>519</v>
      </c>
      <c r="H740" t="s">
        <v>586</v>
      </c>
      <c r="I740" t="s">
        <v>587</v>
      </c>
      <c r="J740" s="67" t="s">
        <v>504</v>
      </c>
      <c r="K740">
        <v>54</v>
      </c>
    </row>
    <row r="741" spans="1:11" x14ac:dyDescent="0.3">
      <c r="A741" s="47" t="str">
        <f t="shared" si="3"/>
        <v>NHS111PS-202223-H2</v>
      </c>
      <c r="B741" s="47" t="str">
        <f>VLOOKUP($A741,Refs!$J$2:$K$15,2,FALSE)</f>
        <v>Oct 2022 to Mar 2023</v>
      </c>
      <c r="C741" t="s">
        <v>550</v>
      </c>
      <c r="D741" t="s">
        <v>3</v>
      </c>
      <c r="E741" t="s">
        <v>518</v>
      </c>
      <c r="F741" t="s">
        <v>4</v>
      </c>
      <c r="G741" t="s">
        <v>519</v>
      </c>
      <c r="H741" t="s">
        <v>586</v>
      </c>
      <c r="I741" t="s">
        <v>587</v>
      </c>
      <c r="J741" s="67" t="s">
        <v>505</v>
      </c>
      <c r="K741">
        <v>22</v>
      </c>
    </row>
    <row r="742" spans="1:11" x14ac:dyDescent="0.3">
      <c r="A742" s="47" t="str">
        <f t="shared" si="3"/>
        <v>NHS111PS-202223-H2</v>
      </c>
      <c r="B742" s="47" t="str">
        <f>VLOOKUP($A742,Refs!$J$2:$K$15,2,FALSE)</f>
        <v>Oct 2022 to Mar 2023</v>
      </c>
      <c r="C742" t="s">
        <v>550</v>
      </c>
      <c r="D742" t="s">
        <v>3</v>
      </c>
      <c r="E742" t="s">
        <v>518</v>
      </c>
      <c r="F742" t="s">
        <v>4</v>
      </c>
      <c r="G742" t="s">
        <v>519</v>
      </c>
      <c r="H742" t="s">
        <v>586</v>
      </c>
      <c r="I742" t="s">
        <v>587</v>
      </c>
      <c r="J742" s="67" t="s">
        <v>506</v>
      </c>
      <c r="K742">
        <v>5</v>
      </c>
    </row>
    <row r="743" spans="1:11" x14ac:dyDescent="0.3">
      <c r="A743" s="47" t="str">
        <f t="shared" si="3"/>
        <v>NHS111PS-202223-H2</v>
      </c>
      <c r="B743" s="47" t="str">
        <f>VLOOKUP($A743,Refs!$J$2:$K$15,2,FALSE)</f>
        <v>Oct 2022 to Mar 2023</v>
      </c>
      <c r="C743" t="s">
        <v>550</v>
      </c>
      <c r="D743" t="s">
        <v>3</v>
      </c>
      <c r="E743" t="s">
        <v>518</v>
      </c>
      <c r="F743" t="s">
        <v>4</v>
      </c>
      <c r="G743" t="s">
        <v>519</v>
      </c>
      <c r="H743" t="s">
        <v>586</v>
      </c>
      <c r="I743" t="s">
        <v>587</v>
      </c>
      <c r="J743" s="67" t="s">
        <v>507</v>
      </c>
      <c r="K743">
        <v>5</v>
      </c>
    </row>
    <row r="744" spans="1:11" x14ac:dyDescent="0.3">
      <c r="A744" s="47" t="str">
        <f t="shared" si="3"/>
        <v>NHS111PS-202223-H2</v>
      </c>
      <c r="B744" s="47" t="str">
        <f>VLOOKUP($A744,Refs!$J$2:$K$15,2,FALSE)</f>
        <v>Oct 2022 to Mar 2023</v>
      </c>
      <c r="C744" t="s">
        <v>550</v>
      </c>
      <c r="D744" t="s">
        <v>3</v>
      </c>
      <c r="E744" t="s">
        <v>518</v>
      </c>
      <c r="F744" t="s">
        <v>4</v>
      </c>
      <c r="G744" t="s">
        <v>519</v>
      </c>
      <c r="H744" t="s">
        <v>586</v>
      </c>
      <c r="I744" t="s">
        <v>587</v>
      </c>
      <c r="J744" s="67" t="s">
        <v>508</v>
      </c>
      <c r="K744">
        <v>6</v>
      </c>
    </row>
    <row r="745" spans="1:11" x14ac:dyDescent="0.3">
      <c r="A745" s="47" t="str">
        <f t="shared" si="3"/>
        <v>NHS111PS-202223-H2</v>
      </c>
      <c r="B745" s="47" t="str">
        <f>VLOOKUP($A745,Refs!$J$2:$K$15,2,FALSE)</f>
        <v>Oct 2022 to Mar 2023</v>
      </c>
      <c r="C745" t="s">
        <v>550</v>
      </c>
      <c r="D745" t="s">
        <v>3</v>
      </c>
      <c r="E745" t="s">
        <v>518</v>
      </c>
      <c r="F745" t="s">
        <v>4</v>
      </c>
      <c r="G745" t="s">
        <v>519</v>
      </c>
      <c r="H745" t="s">
        <v>586</v>
      </c>
      <c r="I745" t="s">
        <v>587</v>
      </c>
      <c r="J745" s="67" t="s">
        <v>509</v>
      </c>
      <c r="K745">
        <v>0</v>
      </c>
    </row>
    <row r="746" spans="1:11" x14ac:dyDescent="0.3">
      <c r="A746" s="47" t="str">
        <f t="shared" si="3"/>
        <v>NHS111PS-202223-H2</v>
      </c>
      <c r="B746" s="47" t="str">
        <f>VLOOKUP($A746,Refs!$J$2:$K$15,2,FALSE)</f>
        <v>Oct 2022 to Mar 2023</v>
      </c>
      <c r="C746" t="s">
        <v>550</v>
      </c>
      <c r="D746" t="s">
        <v>3</v>
      </c>
      <c r="E746" t="s">
        <v>518</v>
      </c>
      <c r="F746" t="s">
        <v>4</v>
      </c>
      <c r="G746" t="s">
        <v>519</v>
      </c>
      <c r="H746" t="s">
        <v>586</v>
      </c>
      <c r="I746" t="s">
        <v>587</v>
      </c>
      <c r="J746" s="67" t="s">
        <v>510</v>
      </c>
      <c r="K746">
        <v>43</v>
      </c>
    </row>
    <row r="747" spans="1:11" x14ac:dyDescent="0.3">
      <c r="A747" s="47" t="str">
        <f t="shared" si="3"/>
        <v>NHS111PS-202223-H2</v>
      </c>
      <c r="B747" s="47" t="str">
        <f>VLOOKUP($A747,Refs!$J$2:$K$15,2,FALSE)</f>
        <v>Oct 2022 to Mar 2023</v>
      </c>
      <c r="C747" t="s">
        <v>550</v>
      </c>
      <c r="D747" t="s">
        <v>3</v>
      </c>
      <c r="E747" t="s">
        <v>518</v>
      </c>
      <c r="F747" t="s">
        <v>4</v>
      </c>
      <c r="G747" t="s">
        <v>519</v>
      </c>
      <c r="H747" t="s">
        <v>586</v>
      </c>
      <c r="I747" t="s">
        <v>587</v>
      </c>
      <c r="J747" s="67" t="s">
        <v>511</v>
      </c>
      <c r="K747">
        <v>10</v>
      </c>
    </row>
    <row r="748" spans="1:11" x14ac:dyDescent="0.3">
      <c r="A748" s="47" t="str">
        <f t="shared" si="3"/>
        <v>NHS111PS-202223-H2</v>
      </c>
      <c r="B748" s="47" t="str">
        <f>VLOOKUP($A748,Refs!$J$2:$K$15,2,FALSE)</f>
        <v>Oct 2022 to Mar 2023</v>
      </c>
      <c r="C748" t="s">
        <v>550</v>
      </c>
      <c r="D748" t="s">
        <v>3</v>
      </c>
      <c r="E748" t="s">
        <v>518</v>
      </c>
      <c r="F748" t="s">
        <v>4</v>
      </c>
      <c r="G748" t="s">
        <v>519</v>
      </c>
      <c r="H748" t="s">
        <v>586</v>
      </c>
      <c r="I748" t="s">
        <v>587</v>
      </c>
      <c r="J748" s="67" t="s">
        <v>512</v>
      </c>
      <c r="K748">
        <v>6</v>
      </c>
    </row>
    <row r="749" spans="1:11" x14ac:dyDescent="0.3">
      <c r="A749" s="47" t="str">
        <f t="shared" si="3"/>
        <v>NHS111PS-202223-H2</v>
      </c>
      <c r="B749" s="47" t="str">
        <f>VLOOKUP($A749,Refs!$J$2:$K$15,2,FALSE)</f>
        <v>Oct 2022 to Mar 2023</v>
      </c>
      <c r="C749" t="s">
        <v>550</v>
      </c>
      <c r="D749" t="s">
        <v>3</v>
      </c>
      <c r="E749" t="s">
        <v>518</v>
      </c>
      <c r="F749" t="s">
        <v>4</v>
      </c>
      <c r="G749" t="s">
        <v>519</v>
      </c>
      <c r="H749" t="s">
        <v>586</v>
      </c>
      <c r="I749" t="s">
        <v>587</v>
      </c>
      <c r="J749" s="67" t="s">
        <v>513</v>
      </c>
      <c r="K749">
        <v>14</v>
      </c>
    </row>
    <row r="750" spans="1:11" x14ac:dyDescent="0.3">
      <c r="A750" s="47" t="str">
        <f t="shared" si="3"/>
        <v>NHS111PS-202223-H2</v>
      </c>
      <c r="B750" s="47" t="str">
        <f>VLOOKUP($A750,Refs!$J$2:$K$15,2,FALSE)</f>
        <v>Oct 2022 to Mar 2023</v>
      </c>
      <c r="C750" t="s">
        <v>550</v>
      </c>
      <c r="D750" t="s">
        <v>3</v>
      </c>
      <c r="E750" t="s">
        <v>518</v>
      </c>
      <c r="F750" t="s">
        <v>4</v>
      </c>
      <c r="G750" t="s">
        <v>519</v>
      </c>
      <c r="H750" t="s">
        <v>586</v>
      </c>
      <c r="I750" t="s">
        <v>587</v>
      </c>
      <c r="J750" s="67" t="s">
        <v>514</v>
      </c>
      <c r="K750">
        <v>11</v>
      </c>
    </row>
    <row r="751" spans="1:11" x14ac:dyDescent="0.3">
      <c r="A751" s="47" t="str">
        <f t="shared" si="3"/>
        <v>NHS111PS-202223-H2</v>
      </c>
      <c r="B751" s="47" t="str">
        <f>VLOOKUP($A751,Refs!$J$2:$K$15,2,FALSE)</f>
        <v>Oct 2022 to Mar 2023</v>
      </c>
      <c r="C751" t="s">
        <v>550</v>
      </c>
      <c r="D751" t="s">
        <v>3</v>
      </c>
      <c r="E751" t="s">
        <v>518</v>
      </c>
      <c r="F751" t="s">
        <v>4</v>
      </c>
      <c r="G751" t="s">
        <v>519</v>
      </c>
      <c r="H751" t="s">
        <v>586</v>
      </c>
      <c r="I751" t="s">
        <v>587</v>
      </c>
      <c r="J751" s="67" t="s">
        <v>515</v>
      </c>
      <c r="K751">
        <v>2</v>
      </c>
    </row>
    <row r="752" spans="1:11" x14ac:dyDescent="0.3">
      <c r="A752" s="47" t="str">
        <f t="shared" si="3"/>
        <v>NHS111PS-202223-H2</v>
      </c>
      <c r="B752" s="47" t="str">
        <f>VLOOKUP($A752,Refs!$J$2:$K$15,2,FALSE)</f>
        <v>Oct 2022 to Mar 2023</v>
      </c>
      <c r="C752" t="s">
        <v>550</v>
      </c>
      <c r="D752" t="s">
        <v>3</v>
      </c>
      <c r="E752" t="s">
        <v>518</v>
      </c>
      <c r="F752" t="s">
        <v>4</v>
      </c>
      <c r="G752" t="s">
        <v>519</v>
      </c>
      <c r="H752" t="s">
        <v>586</v>
      </c>
      <c r="I752" t="s">
        <v>587</v>
      </c>
      <c r="J752" s="67" t="s">
        <v>516</v>
      </c>
      <c r="K752">
        <v>2</v>
      </c>
    </row>
    <row r="753" spans="1:11" x14ac:dyDescent="0.3">
      <c r="A753" s="47" t="str">
        <f t="shared" si="3"/>
        <v>NHS111PS-202223-H2</v>
      </c>
      <c r="B753" s="47" t="str">
        <f>VLOOKUP($A753,Refs!$J$2:$K$15,2,FALSE)</f>
        <v>Oct 2022 to Mar 2023</v>
      </c>
      <c r="C753" t="s">
        <v>550</v>
      </c>
      <c r="D753" t="s">
        <v>3</v>
      </c>
      <c r="E753" t="s">
        <v>518</v>
      </c>
      <c r="F753" t="s">
        <v>4</v>
      </c>
      <c r="G753" t="s">
        <v>519</v>
      </c>
      <c r="H753" t="s">
        <v>586</v>
      </c>
      <c r="I753" t="s">
        <v>587</v>
      </c>
      <c r="J753" s="67" t="s">
        <v>517</v>
      </c>
      <c r="K753">
        <v>4</v>
      </c>
    </row>
    <row r="754" spans="1:11" x14ac:dyDescent="0.3">
      <c r="A754" s="47" t="str">
        <f t="shared" si="3"/>
        <v>NHS111PS-202223-H2</v>
      </c>
      <c r="B754" s="47" t="str">
        <f>VLOOKUP($A754,Refs!$J$2:$K$15,2,FALSE)</f>
        <v>Oct 2022 to Mar 2023</v>
      </c>
      <c r="C754" t="s">
        <v>550</v>
      </c>
      <c r="D754" t="s">
        <v>18</v>
      </c>
      <c r="E754" t="s">
        <v>520</v>
      </c>
      <c r="F754" t="s">
        <v>10</v>
      </c>
      <c r="G754" t="s">
        <v>522</v>
      </c>
      <c r="H754" t="s">
        <v>44</v>
      </c>
      <c r="I754" t="s">
        <v>55</v>
      </c>
      <c r="J754" s="67">
        <v>1</v>
      </c>
      <c r="K754">
        <v>3405</v>
      </c>
    </row>
    <row r="755" spans="1:11" x14ac:dyDescent="0.3">
      <c r="A755" s="47" t="str">
        <f t="shared" si="3"/>
        <v>NHS111PS-202223-H2</v>
      </c>
      <c r="B755" s="47" t="str">
        <f>VLOOKUP($A755,Refs!$J$2:$K$15,2,FALSE)</f>
        <v>Oct 2022 to Mar 2023</v>
      </c>
      <c r="C755" t="s">
        <v>550</v>
      </c>
      <c r="D755" t="s">
        <v>18</v>
      </c>
      <c r="E755" t="s">
        <v>520</v>
      </c>
      <c r="F755" t="s">
        <v>10</v>
      </c>
      <c r="G755" t="s">
        <v>522</v>
      </c>
      <c r="H755" t="s">
        <v>44</v>
      </c>
      <c r="I755" t="s">
        <v>55</v>
      </c>
      <c r="J755" s="67">
        <v>2</v>
      </c>
      <c r="K755">
        <v>613</v>
      </c>
    </row>
    <row r="756" spans="1:11" x14ac:dyDescent="0.3">
      <c r="A756" s="47" t="str">
        <f t="shared" si="3"/>
        <v>NHS111PS-202223-H2</v>
      </c>
      <c r="B756" s="47" t="str">
        <f>VLOOKUP($A756,Refs!$J$2:$K$15,2,FALSE)</f>
        <v>Oct 2022 to Mar 2023</v>
      </c>
      <c r="C756" t="s">
        <v>550</v>
      </c>
      <c r="D756" t="s">
        <v>18</v>
      </c>
      <c r="E756" t="s">
        <v>520</v>
      </c>
      <c r="F756" t="s">
        <v>10</v>
      </c>
      <c r="G756" t="s">
        <v>522</v>
      </c>
      <c r="H756" t="s">
        <v>44</v>
      </c>
      <c r="I756" t="s">
        <v>55</v>
      </c>
      <c r="J756" s="67" t="s">
        <v>504</v>
      </c>
      <c r="K756">
        <v>308</v>
      </c>
    </row>
    <row r="757" spans="1:11" x14ac:dyDescent="0.3">
      <c r="A757" s="47" t="str">
        <f t="shared" si="3"/>
        <v>NHS111PS-202223-H2</v>
      </c>
      <c r="B757" s="47" t="str">
        <f>VLOOKUP($A757,Refs!$J$2:$K$15,2,FALSE)</f>
        <v>Oct 2022 to Mar 2023</v>
      </c>
      <c r="C757" t="s">
        <v>550</v>
      </c>
      <c r="D757" t="s">
        <v>18</v>
      </c>
      <c r="E757" t="s">
        <v>520</v>
      </c>
      <c r="F757" t="s">
        <v>10</v>
      </c>
      <c r="G757" t="s">
        <v>522</v>
      </c>
      <c r="H757" t="s">
        <v>44</v>
      </c>
      <c r="I757" t="s">
        <v>55</v>
      </c>
      <c r="J757" s="67" t="s">
        <v>505</v>
      </c>
      <c r="K757">
        <v>106</v>
      </c>
    </row>
    <row r="758" spans="1:11" x14ac:dyDescent="0.3">
      <c r="A758" s="47" t="str">
        <f t="shared" si="3"/>
        <v>NHS111PS-202223-H2</v>
      </c>
      <c r="B758" s="47" t="str">
        <f>VLOOKUP($A758,Refs!$J$2:$K$15,2,FALSE)</f>
        <v>Oct 2022 to Mar 2023</v>
      </c>
      <c r="C758" t="s">
        <v>550</v>
      </c>
      <c r="D758" t="s">
        <v>18</v>
      </c>
      <c r="E758" t="s">
        <v>520</v>
      </c>
      <c r="F758" t="s">
        <v>10</v>
      </c>
      <c r="G758" t="s">
        <v>522</v>
      </c>
      <c r="H758" t="s">
        <v>44</v>
      </c>
      <c r="I758" t="s">
        <v>55</v>
      </c>
      <c r="J758" s="67" t="s">
        <v>506</v>
      </c>
      <c r="K758">
        <v>45</v>
      </c>
    </row>
    <row r="759" spans="1:11" x14ac:dyDescent="0.3">
      <c r="A759" s="47" t="str">
        <f t="shared" si="3"/>
        <v>NHS111PS-202223-H2</v>
      </c>
      <c r="B759" s="47" t="str">
        <f>VLOOKUP($A759,Refs!$J$2:$K$15,2,FALSE)</f>
        <v>Oct 2022 to Mar 2023</v>
      </c>
      <c r="C759" t="s">
        <v>550</v>
      </c>
      <c r="D759" t="s">
        <v>18</v>
      </c>
      <c r="E759" t="s">
        <v>520</v>
      </c>
      <c r="F759" t="s">
        <v>10</v>
      </c>
      <c r="G759" t="s">
        <v>522</v>
      </c>
      <c r="H759" t="s">
        <v>44</v>
      </c>
      <c r="I759" t="s">
        <v>55</v>
      </c>
      <c r="J759" s="67" t="s">
        <v>507</v>
      </c>
      <c r="K759">
        <v>58</v>
      </c>
    </row>
    <row r="760" spans="1:11" x14ac:dyDescent="0.3">
      <c r="A760" s="47" t="str">
        <f t="shared" si="3"/>
        <v>NHS111PS-202223-H2</v>
      </c>
      <c r="B760" s="47" t="str">
        <f>VLOOKUP($A760,Refs!$J$2:$K$15,2,FALSE)</f>
        <v>Oct 2022 to Mar 2023</v>
      </c>
      <c r="C760" t="s">
        <v>550</v>
      </c>
      <c r="D760" t="s">
        <v>18</v>
      </c>
      <c r="E760" t="s">
        <v>520</v>
      </c>
      <c r="F760" t="s">
        <v>10</v>
      </c>
      <c r="G760" t="s">
        <v>522</v>
      </c>
      <c r="H760" t="s">
        <v>44</v>
      </c>
      <c r="I760" t="s">
        <v>55</v>
      </c>
      <c r="J760" s="67" t="s">
        <v>508</v>
      </c>
      <c r="K760">
        <v>93</v>
      </c>
    </row>
    <row r="761" spans="1:11" x14ac:dyDescent="0.3">
      <c r="A761" s="47" t="str">
        <f t="shared" si="3"/>
        <v>NHS111PS-202223-H2</v>
      </c>
      <c r="B761" s="47" t="str">
        <f>VLOOKUP($A761,Refs!$J$2:$K$15,2,FALSE)</f>
        <v>Oct 2022 to Mar 2023</v>
      </c>
      <c r="C761" t="s">
        <v>550</v>
      </c>
      <c r="D761" t="s">
        <v>18</v>
      </c>
      <c r="E761" t="s">
        <v>520</v>
      </c>
      <c r="F761" t="s">
        <v>10</v>
      </c>
      <c r="G761" t="s">
        <v>522</v>
      </c>
      <c r="H761" t="s">
        <v>44</v>
      </c>
      <c r="I761" t="s">
        <v>55</v>
      </c>
      <c r="J761" s="67" t="s">
        <v>509</v>
      </c>
      <c r="K761">
        <v>3</v>
      </c>
    </row>
    <row r="762" spans="1:11" x14ac:dyDescent="0.3">
      <c r="A762" s="47" t="str">
        <f t="shared" si="3"/>
        <v>NHS111PS-202223-H2</v>
      </c>
      <c r="B762" s="47" t="str">
        <f>VLOOKUP($A762,Refs!$J$2:$K$15,2,FALSE)</f>
        <v>Oct 2022 to Mar 2023</v>
      </c>
      <c r="C762" t="s">
        <v>550</v>
      </c>
      <c r="D762" t="s">
        <v>18</v>
      </c>
      <c r="E762" t="s">
        <v>520</v>
      </c>
      <c r="F762" t="s">
        <v>10</v>
      </c>
      <c r="G762" t="s">
        <v>522</v>
      </c>
      <c r="H762" t="s">
        <v>44</v>
      </c>
      <c r="I762" t="s">
        <v>55</v>
      </c>
      <c r="J762" s="67" t="s">
        <v>510</v>
      </c>
      <c r="K762">
        <v>143</v>
      </c>
    </row>
    <row r="763" spans="1:11" x14ac:dyDescent="0.3">
      <c r="A763" s="47" t="str">
        <f t="shared" si="3"/>
        <v>NHS111PS-202223-H2</v>
      </c>
      <c r="B763" s="47" t="str">
        <f>VLOOKUP($A763,Refs!$J$2:$K$15,2,FALSE)</f>
        <v>Oct 2022 to Mar 2023</v>
      </c>
      <c r="C763" t="s">
        <v>550</v>
      </c>
      <c r="D763" t="s">
        <v>18</v>
      </c>
      <c r="E763" t="s">
        <v>520</v>
      </c>
      <c r="F763" t="s">
        <v>10</v>
      </c>
      <c r="G763" t="s">
        <v>522</v>
      </c>
      <c r="H763" t="s">
        <v>44</v>
      </c>
      <c r="I763" t="s">
        <v>55</v>
      </c>
      <c r="J763" s="67" t="s">
        <v>511</v>
      </c>
      <c r="K763">
        <v>55</v>
      </c>
    </row>
    <row r="764" spans="1:11" x14ac:dyDescent="0.3">
      <c r="A764" s="47" t="str">
        <f t="shared" si="3"/>
        <v>NHS111PS-202223-H2</v>
      </c>
      <c r="B764" s="47" t="str">
        <f>VLOOKUP($A764,Refs!$J$2:$K$15,2,FALSE)</f>
        <v>Oct 2022 to Mar 2023</v>
      </c>
      <c r="C764" t="s">
        <v>550</v>
      </c>
      <c r="D764" t="s">
        <v>18</v>
      </c>
      <c r="E764" t="s">
        <v>520</v>
      </c>
      <c r="F764" t="s">
        <v>10</v>
      </c>
      <c r="G764" t="s">
        <v>522</v>
      </c>
      <c r="H764" t="s">
        <v>44</v>
      </c>
      <c r="I764" t="s">
        <v>55</v>
      </c>
      <c r="J764" s="67" t="s">
        <v>512</v>
      </c>
      <c r="K764">
        <v>47</v>
      </c>
    </row>
    <row r="765" spans="1:11" x14ac:dyDescent="0.3">
      <c r="A765" s="47" t="str">
        <f t="shared" si="3"/>
        <v>NHS111PS-202223-H2</v>
      </c>
      <c r="B765" s="47" t="str">
        <f>VLOOKUP($A765,Refs!$J$2:$K$15,2,FALSE)</f>
        <v>Oct 2022 to Mar 2023</v>
      </c>
      <c r="C765" t="s">
        <v>550</v>
      </c>
      <c r="D765" t="s">
        <v>18</v>
      </c>
      <c r="E765" t="s">
        <v>520</v>
      </c>
      <c r="F765" t="s">
        <v>10</v>
      </c>
      <c r="G765" t="s">
        <v>522</v>
      </c>
      <c r="H765" t="s">
        <v>44</v>
      </c>
      <c r="I765" t="s">
        <v>55</v>
      </c>
      <c r="J765" s="67" t="s">
        <v>513</v>
      </c>
      <c r="K765">
        <v>136</v>
      </c>
    </row>
    <row r="766" spans="1:11" x14ac:dyDescent="0.3">
      <c r="A766" s="47" t="str">
        <f t="shared" si="3"/>
        <v>NHS111PS-202223-H2</v>
      </c>
      <c r="B766" s="47" t="str">
        <f>VLOOKUP($A766,Refs!$J$2:$K$15,2,FALSE)</f>
        <v>Oct 2022 to Mar 2023</v>
      </c>
      <c r="C766" t="s">
        <v>550</v>
      </c>
      <c r="D766" t="s">
        <v>18</v>
      </c>
      <c r="E766" t="s">
        <v>520</v>
      </c>
      <c r="F766" t="s">
        <v>10</v>
      </c>
      <c r="G766" t="s">
        <v>522</v>
      </c>
      <c r="H766" t="s">
        <v>44</v>
      </c>
      <c r="I766" t="s">
        <v>55</v>
      </c>
      <c r="J766" s="67" t="s">
        <v>514</v>
      </c>
      <c r="K766">
        <v>16</v>
      </c>
    </row>
    <row r="767" spans="1:11" x14ac:dyDescent="0.3">
      <c r="A767" s="47" t="str">
        <f t="shared" si="3"/>
        <v>NHS111PS-202223-H2</v>
      </c>
      <c r="B767" s="47" t="str">
        <f>VLOOKUP($A767,Refs!$J$2:$K$15,2,FALSE)</f>
        <v>Oct 2022 to Mar 2023</v>
      </c>
      <c r="C767" t="s">
        <v>550</v>
      </c>
      <c r="D767" t="s">
        <v>18</v>
      </c>
      <c r="E767" t="s">
        <v>520</v>
      </c>
      <c r="F767" t="s">
        <v>10</v>
      </c>
      <c r="G767" t="s">
        <v>522</v>
      </c>
      <c r="H767" t="s">
        <v>44</v>
      </c>
      <c r="I767" t="s">
        <v>55</v>
      </c>
      <c r="J767" s="67" t="s">
        <v>515</v>
      </c>
      <c r="K767">
        <v>166</v>
      </c>
    </row>
    <row r="768" spans="1:11" x14ac:dyDescent="0.3">
      <c r="A768" s="47" t="str">
        <f t="shared" si="3"/>
        <v>NHS111PS-202223-H2</v>
      </c>
      <c r="B768" s="47" t="str">
        <f>VLOOKUP($A768,Refs!$J$2:$K$15,2,FALSE)</f>
        <v>Oct 2022 to Mar 2023</v>
      </c>
      <c r="C768" t="s">
        <v>550</v>
      </c>
      <c r="D768" t="s">
        <v>18</v>
      </c>
      <c r="E768" t="s">
        <v>520</v>
      </c>
      <c r="F768" t="s">
        <v>10</v>
      </c>
      <c r="G768" t="s">
        <v>522</v>
      </c>
      <c r="H768" t="s">
        <v>44</v>
      </c>
      <c r="I768" t="s">
        <v>55</v>
      </c>
      <c r="J768" s="67" t="s">
        <v>516</v>
      </c>
      <c r="K768">
        <v>47</v>
      </c>
    </row>
    <row r="769" spans="1:11" x14ac:dyDescent="0.3">
      <c r="A769" s="47" t="str">
        <f t="shared" si="3"/>
        <v>NHS111PS-202223-H2</v>
      </c>
      <c r="B769" s="47" t="str">
        <f>VLOOKUP($A769,Refs!$J$2:$K$15,2,FALSE)</f>
        <v>Oct 2022 to Mar 2023</v>
      </c>
      <c r="C769" t="s">
        <v>550</v>
      </c>
      <c r="D769" t="s">
        <v>18</v>
      </c>
      <c r="E769" t="s">
        <v>520</v>
      </c>
      <c r="F769" t="s">
        <v>10</v>
      </c>
      <c r="G769" t="s">
        <v>522</v>
      </c>
      <c r="H769" t="s">
        <v>44</v>
      </c>
      <c r="I769" t="s">
        <v>55</v>
      </c>
      <c r="J769" s="67" t="s">
        <v>517</v>
      </c>
      <c r="K769">
        <v>3</v>
      </c>
    </row>
    <row r="770" spans="1:11" x14ac:dyDescent="0.3">
      <c r="A770" s="47" t="str">
        <f t="shared" ref="A770:A833" si="4">C770</f>
        <v>NHS111PS-202223-H2</v>
      </c>
      <c r="B770" s="47" t="str">
        <f>VLOOKUP($A770,Refs!$J$2:$K$15,2,FALSE)</f>
        <v>Oct 2022 to Mar 2023</v>
      </c>
      <c r="C770" t="s">
        <v>550</v>
      </c>
      <c r="D770" t="s">
        <v>11</v>
      </c>
      <c r="E770" t="s">
        <v>523</v>
      </c>
      <c r="F770" t="s">
        <v>10</v>
      </c>
      <c r="G770" t="s">
        <v>522</v>
      </c>
      <c r="H770" t="s">
        <v>28</v>
      </c>
      <c r="I770" t="s">
        <v>56</v>
      </c>
      <c r="J770" s="67">
        <v>1</v>
      </c>
      <c r="K770">
        <v>5072</v>
      </c>
    </row>
    <row r="771" spans="1:11" x14ac:dyDescent="0.3">
      <c r="A771" s="47" t="str">
        <f t="shared" si="4"/>
        <v>NHS111PS-202223-H2</v>
      </c>
      <c r="B771" s="47" t="str">
        <f>VLOOKUP($A771,Refs!$J$2:$K$15,2,FALSE)</f>
        <v>Oct 2022 to Mar 2023</v>
      </c>
      <c r="C771" t="s">
        <v>550</v>
      </c>
      <c r="D771" t="s">
        <v>11</v>
      </c>
      <c r="E771" t="s">
        <v>523</v>
      </c>
      <c r="F771" t="s">
        <v>10</v>
      </c>
      <c r="G771" t="s">
        <v>522</v>
      </c>
      <c r="H771" t="s">
        <v>28</v>
      </c>
      <c r="I771" t="s">
        <v>56</v>
      </c>
      <c r="J771" s="67">
        <v>2</v>
      </c>
      <c r="K771">
        <v>913</v>
      </c>
    </row>
    <row r="772" spans="1:11" x14ac:dyDescent="0.3">
      <c r="A772" s="47" t="str">
        <f t="shared" si="4"/>
        <v>NHS111PS-202223-H2</v>
      </c>
      <c r="B772" s="47" t="str">
        <f>VLOOKUP($A772,Refs!$J$2:$K$15,2,FALSE)</f>
        <v>Oct 2022 to Mar 2023</v>
      </c>
      <c r="C772" t="s">
        <v>550</v>
      </c>
      <c r="D772" t="s">
        <v>11</v>
      </c>
      <c r="E772" t="s">
        <v>523</v>
      </c>
      <c r="F772" t="s">
        <v>10</v>
      </c>
      <c r="G772" t="s">
        <v>522</v>
      </c>
      <c r="H772" t="s">
        <v>28</v>
      </c>
      <c r="I772" t="s">
        <v>56</v>
      </c>
      <c r="J772" s="67" t="s">
        <v>504</v>
      </c>
      <c r="K772">
        <v>422</v>
      </c>
    </row>
    <row r="773" spans="1:11" x14ac:dyDescent="0.3">
      <c r="A773" s="47" t="str">
        <f t="shared" si="4"/>
        <v>NHS111PS-202223-H2</v>
      </c>
      <c r="B773" s="47" t="str">
        <f>VLOOKUP($A773,Refs!$J$2:$K$15,2,FALSE)</f>
        <v>Oct 2022 to Mar 2023</v>
      </c>
      <c r="C773" t="s">
        <v>550</v>
      </c>
      <c r="D773" t="s">
        <v>11</v>
      </c>
      <c r="E773" t="s">
        <v>523</v>
      </c>
      <c r="F773" t="s">
        <v>10</v>
      </c>
      <c r="G773" t="s">
        <v>522</v>
      </c>
      <c r="H773" t="s">
        <v>28</v>
      </c>
      <c r="I773" t="s">
        <v>56</v>
      </c>
      <c r="J773" s="67" t="s">
        <v>505</v>
      </c>
      <c r="K773">
        <v>171</v>
      </c>
    </row>
    <row r="774" spans="1:11" x14ac:dyDescent="0.3">
      <c r="A774" s="47" t="str">
        <f t="shared" si="4"/>
        <v>NHS111PS-202223-H2</v>
      </c>
      <c r="B774" s="47" t="str">
        <f>VLOOKUP($A774,Refs!$J$2:$K$15,2,FALSE)</f>
        <v>Oct 2022 to Mar 2023</v>
      </c>
      <c r="C774" t="s">
        <v>550</v>
      </c>
      <c r="D774" t="s">
        <v>11</v>
      </c>
      <c r="E774" t="s">
        <v>523</v>
      </c>
      <c r="F774" t="s">
        <v>10</v>
      </c>
      <c r="G774" t="s">
        <v>522</v>
      </c>
      <c r="H774" t="s">
        <v>28</v>
      </c>
      <c r="I774" t="s">
        <v>56</v>
      </c>
      <c r="J774" s="67" t="s">
        <v>506</v>
      </c>
      <c r="K774">
        <v>94</v>
      </c>
    </row>
    <row r="775" spans="1:11" x14ac:dyDescent="0.3">
      <c r="A775" s="47" t="str">
        <f t="shared" si="4"/>
        <v>NHS111PS-202223-H2</v>
      </c>
      <c r="B775" s="47" t="str">
        <f>VLOOKUP($A775,Refs!$J$2:$K$15,2,FALSE)</f>
        <v>Oct 2022 to Mar 2023</v>
      </c>
      <c r="C775" t="s">
        <v>550</v>
      </c>
      <c r="D775" t="s">
        <v>11</v>
      </c>
      <c r="E775" t="s">
        <v>523</v>
      </c>
      <c r="F775" t="s">
        <v>10</v>
      </c>
      <c r="G775" t="s">
        <v>522</v>
      </c>
      <c r="H775" t="s">
        <v>28</v>
      </c>
      <c r="I775" t="s">
        <v>56</v>
      </c>
      <c r="J775" s="67" t="s">
        <v>507</v>
      </c>
      <c r="K775">
        <v>59</v>
      </c>
    </row>
    <row r="776" spans="1:11" x14ac:dyDescent="0.3">
      <c r="A776" s="47" t="str">
        <f t="shared" si="4"/>
        <v>NHS111PS-202223-H2</v>
      </c>
      <c r="B776" s="47" t="str">
        <f>VLOOKUP($A776,Refs!$J$2:$K$15,2,FALSE)</f>
        <v>Oct 2022 to Mar 2023</v>
      </c>
      <c r="C776" t="s">
        <v>550</v>
      </c>
      <c r="D776" t="s">
        <v>11</v>
      </c>
      <c r="E776" t="s">
        <v>523</v>
      </c>
      <c r="F776" t="s">
        <v>10</v>
      </c>
      <c r="G776" t="s">
        <v>522</v>
      </c>
      <c r="H776" t="s">
        <v>28</v>
      </c>
      <c r="I776" t="s">
        <v>56</v>
      </c>
      <c r="J776" s="67" t="s">
        <v>508</v>
      </c>
      <c r="K776">
        <v>167</v>
      </c>
    </row>
    <row r="777" spans="1:11" x14ac:dyDescent="0.3">
      <c r="A777" s="47" t="str">
        <f t="shared" si="4"/>
        <v>NHS111PS-202223-H2</v>
      </c>
      <c r="B777" s="47" t="str">
        <f>VLOOKUP($A777,Refs!$J$2:$K$15,2,FALSE)</f>
        <v>Oct 2022 to Mar 2023</v>
      </c>
      <c r="C777" t="s">
        <v>550</v>
      </c>
      <c r="D777" t="s">
        <v>11</v>
      </c>
      <c r="E777" t="s">
        <v>523</v>
      </c>
      <c r="F777" t="s">
        <v>10</v>
      </c>
      <c r="G777" t="s">
        <v>522</v>
      </c>
      <c r="H777" t="s">
        <v>28</v>
      </c>
      <c r="I777" t="s">
        <v>56</v>
      </c>
      <c r="J777" s="67" t="s">
        <v>509</v>
      </c>
      <c r="K777">
        <v>0</v>
      </c>
    </row>
    <row r="778" spans="1:11" x14ac:dyDescent="0.3">
      <c r="A778" s="47" t="str">
        <f t="shared" si="4"/>
        <v>NHS111PS-202223-H2</v>
      </c>
      <c r="B778" s="47" t="str">
        <f>VLOOKUP($A778,Refs!$J$2:$K$15,2,FALSE)</f>
        <v>Oct 2022 to Mar 2023</v>
      </c>
      <c r="C778" t="s">
        <v>550</v>
      </c>
      <c r="D778" t="s">
        <v>11</v>
      </c>
      <c r="E778" t="s">
        <v>523</v>
      </c>
      <c r="F778" t="s">
        <v>10</v>
      </c>
      <c r="G778" t="s">
        <v>522</v>
      </c>
      <c r="H778" t="s">
        <v>28</v>
      </c>
      <c r="I778" t="s">
        <v>56</v>
      </c>
      <c r="J778" s="67" t="s">
        <v>510</v>
      </c>
      <c r="K778">
        <v>193</v>
      </c>
    </row>
    <row r="779" spans="1:11" x14ac:dyDescent="0.3">
      <c r="A779" s="47" t="str">
        <f t="shared" si="4"/>
        <v>NHS111PS-202223-H2</v>
      </c>
      <c r="B779" s="47" t="str">
        <f>VLOOKUP($A779,Refs!$J$2:$K$15,2,FALSE)</f>
        <v>Oct 2022 to Mar 2023</v>
      </c>
      <c r="C779" t="s">
        <v>550</v>
      </c>
      <c r="D779" t="s">
        <v>11</v>
      </c>
      <c r="E779" t="s">
        <v>523</v>
      </c>
      <c r="F779" t="s">
        <v>10</v>
      </c>
      <c r="G779" t="s">
        <v>522</v>
      </c>
      <c r="H779" t="s">
        <v>28</v>
      </c>
      <c r="I779" t="s">
        <v>56</v>
      </c>
      <c r="J779" s="67" t="s">
        <v>511</v>
      </c>
      <c r="K779">
        <v>87</v>
      </c>
    </row>
    <row r="780" spans="1:11" x14ac:dyDescent="0.3">
      <c r="A780" s="47" t="str">
        <f t="shared" si="4"/>
        <v>NHS111PS-202223-H2</v>
      </c>
      <c r="B780" s="47" t="str">
        <f>VLOOKUP($A780,Refs!$J$2:$K$15,2,FALSE)</f>
        <v>Oct 2022 to Mar 2023</v>
      </c>
      <c r="C780" t="s">
        <v>550</v>
      </c>
      <c r="D780" t="s">
        <v>11</v>
      </c>
      <c r="E780" t="s">
        <v>523</v>
      </c>
      <c r="F780" t="s">
        <v>10</v>
      </c>
      <c r="G780" t="s">
        <v>522</v>
      </c>
      <c r="H780" t="s">
        <v>28</v>
      </c>
      <c r="I780" t="s">
        <v>56</v>
      </c>
      <c r="J780" s="67" t="s">
        <v>512</v>
      </c>
      <c r="K780">
        <v>69</v>
      </c>
    </row>
    <row r="781" spans="1:11" x14ac:dyDescent="0.3">
      <c r="A781" s="47" t="str">
        <f t="shared" si="4"/>
        <v>NHS111PS-202223-H2</v>
      </c>
      <c r="B781" s="47" t="str">
        <f>VLOOKUP($A781,Refs!$J$2:$K$15,2,FALSE)</f>
        <v>Oct 2022 to Mar 2023</v>
      </c>
      <c r="C781" t="s">
        <v>550</v>
      </c>
      <c r="D781" t="s">
        <v>11</v>
      </c>
      <c r="E781" t="s">
        <v>523</v>
      </c>
      <c r="F781" t="s">
        <v>10</v>
      </c>
      <c r="G781" t="s">
        <v>522</v>
      </c>
      <c r="H781" t="s">
        <v>28</v>
      </c>
      <c r="I781" t="s">
        <v>56</v>
      </c>
      <c r="J781" s="67" t="s">
        <v>513</v>
      </c>
      <c r="K781">
        <v>172</v>
      </c>
    </row>
    <row r="782" spans="1:11" x14ac:dyDescent="0.3">
      <c r="A782" s="47" t="str">
        <f t="shared" si="4"/>
        <v>NHS111PS-202223-H2</v>
      </c>
      <c r="B782" s="47" t="str">
        <f>VLOOKUP($A782,Refs!$J$2:$K$15,2,FALSE)</f>
        <v>Oct 2022 to Mar 2023</v>
      </c>
      <c r="C782" t="s">
        <v>550</v>
      </c>
      <c r="D782" t="s">
        <v>11</v>
      </c>
      <c r="E782" t="s">
        <v>523</v>
      </c>
      <c r="F782" t="s">
        <v>10</v>
      </c>
      <c r="G782" t="s">
        <v>522</v>
      </c>
      <c r="H782" t="s">
        <v>28</v>
      </c>
      <c r="I782" t="s">
        <v>56</v>
      </c>
      <c r="J782" s="67" t="s">
        <v>514</v>
      </c>
      <c r="K782">
        <v>38</v>
      </c>
    </row>
    <row r="783" spans="1:11" x14ac:dyDescent="0.3">
      <c r="A783" s="47" t="str">
        <f t="shared" si="4"/>
        <v>NHS111PS-202223-H2</v>
      </c>
      <c r="B783" s="47" t="str">
        <f>VLOOKUP($A783,Refs!$J$2:$K$15,2,FALSE)</f>
        <v>Oct 2022 to Mar 2023</v>
      </c>
      <c r="C783" t="s">
        <v>550</v>
      </c>
      <c r="D783" t="s">
        <v>11</v>
      </c>
      <c r="E783" t="s">
        <v>523</v>
      </c>
      <c r="F783" t="s">
        <v>10</v>
      </c>
      <c r="G783" t="s">
        <v>522</v>
      </c>
      <c r="H783" t="s">
        <v>28</v>
      </c>
      <c r="I783" t="s">
        <v>56</v>
      </c>
      <c r="J783" s="67" t="s">
        <v>515</v>
      </c>
      <c r="K783">
        <v>283</v>
      </c>
    </row>
    <row r="784" spans="1:11" x14ac:dyDescent="0.3">
      <c r="A784" s="47" t="str">
        <f t="shared" si="4"/>
        <v>NHS111PS-202223-H2</v>
      </c>
      <c r="B784" s="47" t="str">
        <f>VLOOKUP($A784,Refs!$J$2:$K$15,2,FALSE)</f>
        <v>Oct 2022 to Mar 2023</v>
      </c>
      <c r="C784" t="s">
        <v>550</v>
      </c>
      <c r="D784" t="s">
        <v>11</v>
      </c>
      <c r="E784" t="s">
        <v>523</v>
      </c>
      <c r="F784" t="s">
        <v>10</v>
      </c>
      <c r="G784" t="s">
        <v>522</v>
      </c>
      <c r="H784" t="s">
        <v>28</v>
      </c>
      <c r="I784" t="s">
        <v>56</v>
      </c>
      <c r="J784" s="67" t="s">
        <v>516</v>
      </c>
      <c r="K784">
        <v>66</v>
      </c>
    </row>
    <row r="785" spans="1:11" x14ac:dyDescent="0.3">
      <c r="A785" s="47" t="str">
        <f t="shared" si="4"/>
        <v>NHS111PS-202223-H2</v>
      </c>
      <c r="B785" s="47" t="str">
        <f>VLOOKUP($A785,Refs!$J$2:$K$15,2,FALSE)</f>
        <v>Oct 2022 to Mar 2023</v>
      </c>
      <c r="C785" t="s">
        <v>550</v>
      </c>
      <c r="D785" t="s">
        <v>11</v>
      </c>
      <c r="E785" t="s">
        <v>523</v>
      </c>
      <c r="F785" t="s">
        <v>10</v>
      </c>
      <c r="G785" t="s">
        <v>522</v>
      </c>
      <c r="H785" t="s">
        <v>28</v>
      </c>
      <c r="I785" t="s">
        <v>56</v>
      </c>
      <c r="J785" s="67" t="s">
        <v>517</v>
      </c>
      <c r="K785">
        <v>5</v>
      </c>
    </row>
    <row r="786" spans="1:11" x14ac:dyDescent="0.3">
      <c r="A786" s="47" t="str">
        <f t="shared" si="4"/>
        <v>NHS111PS-202223-H2</v>
      </c>
      <c r="B786" s="47" t="str">
        <f>VLOOKUP($A786,Refs!$J$2:$K$15,2,FALSE)</f>
        <v>Oct 2022 to Mar 2023</v>
      </c>
      <c r="C786" t="s">
        <v>550</v>
      </c>
      <c r="D786" t="s">
        <v>5</v>
      </c>
      <c r="E786" t="s">
        <v>524</v>
      </c>
      <c r="F786" t="s">
        <v>10</v>
      </c>
      <c r="G786" t="s">
        <v>522</v>
      </c>
      <c r="H786" t="s">
        <v>33</v>
      </c>
      <c r="I786" t="s">
        <v>59</v>
      </c>
      <c r="J786" s="67">
        <v>1</v>
      </c>
      <c r="K786">
        <v>5511</v>
      </c>
    </row>
    <row r="787" spans="1:11" x14ac:dyDescent="0.3">
      <c r="A787" s="47" t="str">
        <f t="shared" si="4"/>
        <v>NHS111PS-202223-H2</v>
      </c>
      <c r="B787" s="47" t="str">
        <f>VLOOKUP($A787,Refs!$J$2:$K$15,2,FALSE)</f>
        <v>Oct 2022 to Mar 2023</v>
      </c>
      <c r="C787" t="s">
        <v>550</v>
      </c>
      <c r="D787" t="s">
        <v>5</v>
      </c>
      <c r="E787" t="s">
        <v>524</v>
      </c>
      <c r="F787" t="s">
        <v>10</v>
      </c>
      <c r="G787" t="s">
        <v>522</v>
      </c>
      <c r="H787" t="s">
        <v>33</v>
      </c>
      <c r="I787" t="s">
        <v>59</v>
      </c>
      <c r="J787" s="67">
        <v>2</v>
      </c>
      <c r="K787">
        <v>992</v>
      </c>
    </row>
    <row r="788" spans="1:11" x14ac:dyDescent="0.3">
      <c r="A788" s="47" t="str">
        <f t="shared" si="4"/>
        <v>NHS111PS-202223-H2</v>
      </c>
      <c r="B788" s="47" t="str">
        <f>VLOOKUP($A788,Refs!$J$2:$K$15,2,FALSE)</f>
        <v>Oct 2022 to Mar 2023</v>
      </c>
      <c r="C788" t="s">
        <v>550</v>
      </c>
      <c r="D788" t="s">
        <v>5</v>
      </c>
      <c r="E788" t="s">
        <v>524</v>
      </c>
      <c r="F788" t="s">
        <v>10</v>
      </c>
      <c r="G788" t="s">
        <v>522</v>
      </c>
      <c r="H788" t="s">
        <v>33</v>
      </c>
      <c r="I788" t="s">
        <v>59</v>
      </c>
      <c r="J788" s="67" t="s">
        <v>504</v>
      </c>
      <c r="K788">
        <v>520</v>
      </c>
    </row>
    <row r="789" spans="1:11" x14ac:dyDescent="0.3">
      <c r="A789" s="47" t="str">
        <f t="shared" si="4"/>
        <v>NHS111PS-202223-H2</v>
      </c>
      <c r="B789" s="47" t="str">
        <f>VLOOKUP($A789,Refs!$J$2:$K$15,2,FALSE)</f>
        <v>Oct 2022 to Mar 2023</v>
      </c>
      <c r="C789" t="s">
        <v>550</v>
      </c>
      <c r="D789" t="s">
        <v>5</v>
      </c>
      <c r="E789" t="s">
        <v>524</v>
      </c>
      <c r="F789" t="s">
        <v>10</v>
      </c>
      <c r="G789" t="s">
        <v>522</v>
      </c>
      <c r="H789" t="s">
        <v>33</v>
      </c>
      <c r="I789" t="s">
        <v>59</v>
      </c>
      <c r="J789" s="67" t="s">
        <v>505</v>
      </c>
      <c r="K789">
        <v>180</v>
      </c>
    </row>
    <row r="790" spans="1:11" x14ac:dyDescent="0.3">
      <c r="A790" s="47" t="str">
        <f t="shared" si="4"/>
        <v>NHS111PS-202223-H2</v>
      </c>
      <c r="B790" s="47" t="str">
        <f>VLOOKUP($A790,Refs!$J$2:$K$15,2,FALSE)</f>
        <v>Oct 2022 to Mar 2023</v>
      </c>
      <c r="C790" t="s">
        <v>550</v>
      </c>
      <c r="D790" t="s">
        <v>5</v>
      </c>
      <c r="E790" t="s">
        <v>524</v>
      </c>
      <c r="F790" t="s">
        <v>10</v>
      </c>
      <c r="G790" t="s">
        <v>522</v>
      </c>
      <c r="H790" t="s">
        <v>33</v>
      </c>
      <c r="I790" t="s">
        <v>59</v>
      </c>
      <c r="J790" s="67" t="s">
        <v>506</v>
      </c>
      <c r="K790">
        <v>68</v>
      </c>
    </row>
    <row r="791" spans="1:11" x14ac:dyDescent="0.3">
      <c r="A791" s="47" t="str">
        <f t="shared" si="4"/>
        <v>NHS111PS-202223-H2</v>
      </c>
      <c r="B791" s="47" t="str">
        <f>VLOOKUP($A791,Refs!$J$2:$K$15,2,FALSE)</f>
        <v>Oct 2022 to Mar 2023</v>
      </c>
      <c r="C791" t="s">
        <v>550</v>
      </c>
      <c r="D791" t="s">
        <v>5</v>
      </c>
      <c r="E791" t="s">
        <v>524</v>
      </c>
      <c r="F791" t="s">
        <v>10</v>
      </c>
      <c r="G791" t="s">
        <v>522</v>
      </c>
      <c r="H791" t="s">
        <v>33</v>
      </c>
      <c r="I791" t="s">
        <v>59</v>
      </c>
      <c r="J791" s="67" t="s">
        <v>507</v>
      </c>
      <c r="K791">
        <v>71</v>
      </c>
    </row>
    <row r="792" spans="1:11" x14ac:dyDescent="0.3">
      <c r="A792" s="47" t="str">
        <f t="shared" si="4"/>
        <v>NHS111PS-202223-H2</v>
      </c>
      <c r="B792" s="47" t="str">
        <f>VLOOKUP($A792,Refs!$J$2:$K$15,2,FALSE)</f>
        <v>Oct 2022 to Mar 2023</v>
      </c>
      <c r="C792" t="s">
        <v>550</v>
      </c>
      <c r="D792" t="s">
        <v>5</v>
      </c>
      <c r="E792" t="s">
        <v>524</v>
      </c>
      <c r="F792" t="s">
        <v>10</v>
      </c>
      <c r="G792" t="s">
        <v>522</v>
      </c>
      <c r="H792" t="s">
        <v>33</v>
      </c>
      <c r="I792" t="s">
        <v>59</v>
      </c>
      <c r="J792" s="67" t="s">
        <v>508</v>
      </c>
      <c r="K792">
        <v>151</v>
      </c>
    </row>
    <row r="793" spans="1:11" x14ac:dyDescent="0.3">
      <c r="A793" s="47" t="str">
        <f t="shared" si="4"/>
        <v>NHS111PS-202223-H2</v>
      </c>
      <c r="B793" s="47" t="str">
        <f>VLOOKUP($A793,Refs!$J$2:$K$15,2,FALSE)</f>
        <v>Oct 2022 to Mar 2023</v>
      </c>
      <c r="C793" t="s">
        <v>550</v>
      </c>
      <c r="D793" t="s">
        <v>5</v>
      </c>
      <c r="E793" t="s">
        <v>524</v>
      </c>
      <c r="F793" t="s">
        <v>10</v>
      </c>
      <c r="G793" t="s">
        <v>522</v>
      </c>
      <c r="H793" t="s">
        <v>33</v>
      </c>
      <c r="I793" t="s">
        <v>59</v>
      </c>
      <c r="J793" s="67" t="s">
        <v>509</v>
      </c>
      <c r="K793">
        <v>2</v>
      </c>
    </row>
    <row r="794" spans="1:11" x14ac:dyDescent="0.3">
      <c r="A794" s="47" t="str">
        <f t="shared" si="4"/>
        <v>NHS111PS-202223-H2</v>
      </c>
      <c r="B794" s="47" t="str">
        <f>VLOOKUP($A794,Refs!$J$2:$K$15,2,FALSE)</f>
        <v>Oct 2022 to Mar 2023</v>
      </c>
      <c r="C794" t="s">
        <v>550</v>
      </c>
      <c r="D794" t="s">
        <v>5</v>
      </c>
      <c r="E794" t="s">
        <v>524</v>
      </c>
      <c r="F794" t="s">
        <v>10</v>
      </c>
      <c r="G794" t="s">
        <v>522</v>
      </c>
      <c r="H794" t="s">
        <v>33</v>
      </c>
      <c r="I794" t="s">
        <v>59</v>
      </c>
      <c r="J794" s="67" t="s">
        <v>510</v>
      </c>
      <c r="K794">
        <v>220</v>
      </c>
    </row>
    <row r="795" spans="1:11" x14ac:dyDescent="0.3">
      <c r="A795" s="47" t="str">
        <f t="shared" si="4"/>
        <v>NHS111PS-202223-H2</v>
      </c>
      <c r="B795" s="47" t="str">
        <f>VLOOKUP($A795,Refs!$J$2:$K$15,2,FALSE)</f>
        <v>Oct 2022 to Mar 2023</v>
      </c>
      <c r="C795" t="s">
        <v>550</v>
      </c>
      <c r="D795" t="s">
        <v>5</v>
      </c>
      <c r="E795" t="s">
        <v>524</v>
      </c>
      <c r="F795" t="s">
        <v>10</v>
      </c>
      <c r="G795" t="s">
        <v>522</v>
      </c>
      <c r="H795" t="s">
        <v>33</v>
      </c>
      <c r="I795" t="s">
        <v>59</v>
      </c>
      <c r="J795" s="67" t="s">
        <v>511</v>
      </c>
      <c r="K795">
        <v>108</v>
      </c>
    </row>
    <row r="796" spans="1:11" x14ac:dyDescent="0.3">
      <c r="A796" s="47" t="str">
        <f t="shared" si="4"/>
        <v>NHS111PS-202223-H2</v>
      </c>
      <c r="B796" s="47" t="str">
        <f>VLOOKUP($A796,Refs!$J$2:$K$15,2,FALSE)</f>
        <v>Oct 2022 to Mar 2023</v>
      </c>
      <c r="C796" t="s">
        <v>550</v>
      </c>
      <c r="D796" t="s">
        <v>5</v>
      </c>
      <c r="E796" t="s">
        <v>524</v>
      </c>
      <c r="F796" t="s">
        <v>10</v>
      </c>
      <c r="G796" t="s">
        <v>522</v>
      </c>
      <c r="H796" t="s">
        <v>33</v>
      </c>
      <c r="I796" t="s">
        <v>59</v>
      </c>
      <c r="J796" s="67" t="s">
        <v>512</v>
      </c>
      <c r="K796">
        <v>74</v>
      </c>
    </row>
    <row r="797" spans="1:11" x14ac:dyDescent="0.3">
      <c r="A797" s="47" t="str">
        <f t="shared" si="4"/>
        <v>NHS111PS-202223-H2</v>
      </c>
      <c r="B797" s="47" t="str">
        <f>VLOOKUP($A797,Refs!$J$2:$K$15,2,FALSE)</f>
        <v>Oct 2022 to Mar 2023</v>
      </c>
      <c r="C797" t="s">
        <v>550</v>
      </c>
      <c r="D797" t="s">
        <v>5</v>
      </c>
      <c r="E797" t="s">
        <v>524</v>
      </c>
      <c r="F797" t="s">
        <v>10</v>
      </c>
      <c r="G797" t="s">
        <v>522</v>
      </c>
      <c r="H797" t="s">
        <v>33</v>
      </c>
      <c r="I797" t="s">
        <v>59</v>
      </c>
      <c r="J797" s="67" t="s">
        <v>513</v>
      </c>
      <c r="K797">
        <v>201</v>
      </c>
    </row>
    <row r="798" spans="1:11" x14ac:dyDescent="0.3">
      <c r="A798" s="47" t="str">
        <f t="shared" si="4"/>
        <v>NHS111PS-202223-H2</v>
      </c>
      <c r="B798" s="47" t="str">
        <f>VLOOKUP($A798,Refs!$J$2:$K$15,2,FALSE)</f>
        <v>Oct 2022 to Mar 2023</v>
      </c>
      <c r="C798" t="s">
        <v>550</v>
      </c>
      <c r="D798" t="s">
        <v>5</v>
      </c>
      <c r="E798" t="s">
        <v>524</v>
      </c>
      <c r="F798" t="s">
        <v>10</v>
      </c>
      <c r="G798" t="s">
        <v>522</v>
      </c>
      <c r="H798" t="s">
        <v>33</v>
      </c>
      <c r="I798" t="s">
        <v>59</v>
      </c>
      <c r="J798" s="67" t="s">
        <v>514</v>
      </c>
      <c r="K798">
        <v>40</v>
      </c>
    </row>
    <row r="799" spans="1:11" x14ac:dyDescent="0.3">
      <c r="A799" s="47" t="str">
        <f t="shared" si="4"/>
        <v>NHS111PS-202223-H2</v>
      </c>
      <c r="B799" s="47" t="str">
        <f>VLOOKUP($A799,Refs!$J$2:$K$15,2,FALSE)</f>
        <v>Oct 2022 to Mar 2023</v>
      </c>
      <c r="C799" t="s">
        <v>550</v>
      </c>
      <c r="D799" t="s">
        <v>5</v>
      </c>
      <c r="E799" t="s">
        <v>524</v>
      </c>
      <c r="F799" t="s">
        <v>10</v>
      </c>
      <c r="G799" t="s">
        <v>522</v>
      </c>
      <c r="H799" t="s">
        <v>33</v>
      </c>
      <c r="I799" t="s">
        <v>59</v>
      </c>
      <c r="J799" s="67" t="s">
        <v>515</v>
      </c>
      <c r="K799">
        <v>284</v>
      </c>
    </row>
    <row r="800" spans="1:11" x14ac:dyDescent="0.3">
      <c r="A800" s="47" t="str">
        <f t="shared" si="4"/>
        <v>NHS111PS-202223-H2</v>
      </c>
      <c r="B800" s="47" t="str">
        <f>VLOOKUP($A800,Refs!$J$2:$K$15,2,FALSE)</f>
        <v>Oct 2022 to Mar 2023</v>
      </c>
      <c r="C800" t="s">
        <v>550</v>
      </c>
      <c r="D800" t="s">
        <v>5</v>
      </c>
      <c r="E800" t="s">
        <v>524</v>
      </c>
      <c r="F800" t="s">
        <v>10</v>
      </c>
      <c r="G800" t="s">
        <v>522</v>
      </c>
      <c r="H800" t="s">
        <v>33</v>
      </c>
      <c r="I800" t="s">
        <v>59</v>
      </c>
      <c r="J800" s="67" t="s">
        <v>516</v>
      </c>
      <c r="K800">
        <v>61</v>
      </c>
    </row>
    <row r="801" spans="1:11" x14ac:dyDescent="0.3">
      <c r="A801" s="47" t="str">
        <f t="shared" si="4"/>
        <v>NHS111PS-202223-H2</v>
      </c>
      <c r="B801" s="47" t="str">
        <f>VLOOKUP($A801,Refs!$J$2:$K$15,2,FALSE)</f>
        <v>Oct 2022 to Mar 2023</v>
      </c>
      <c r="C801" t="s">
        <v>550</v>
      </c>
      <c r="D801" t="s">
        <v>5</v>
      </c>
      <c r="E801" t="s">
        <v>524</v>
      </c>
      <c r="F801" t="s">
        <v>10</v>
      </c>
      <c r="G801" t="s">
        <v>522</v>
      </c>
      <c r="H801" t="s">
        <v>33</v>
      </c>
      <c r="I801" t="s">
        <v>59</v>
      </c>
      <c r="J801" s="67" t="s">
        <v>517</v>
      </c>
      <c r="K801">
        <v>4</v>
      </c>
    </row>
    <row r="802" spans="1:11" x14ac:dyDescent="0.3">
      <c r="A802" s="47" t="str">
        <f t="shared" si="4"/>
        <v>NHS111PS-202223-H2</v>
      </c>
      <c r="B802" s="47" t="str">
        <f>VLOOKUP($A802,Refs!$J$2:$K$15,2,FALSE)</f>
        <v>Oct 2022 to Mar 2023</v>
      </c>
      <c r="C802" t="s">
        <v>550</v>
      </c>
      <c r="D802" t="s">
        <v>18</v>
      </c>
      <c r="E802" t="s">
        <v>520</v>
      </c>
      <c r="F802" t="s">
        <v>10</v>
      </c>
      <c r="G802" t="s">
        <v>522</v>
      </c>
      <c r="H802" t="s">
        <v>51</v>
      </c>
      <c r="I802" t="s">
        <v>187</v>
      </c>
      <c r="J802" s="67">
        <v>1</v>
      </c>
      <c r="K802">
        <v>5638</v>
      </c>
    </row>
    <row r="803" spans="1:11" x14ac:dyDescent="0.3">
      <c r="A803" s="47" t="str">
        <f t="shared" si="4"/>
        <v>NHS111PS-202223-H2</v>
      </c>
      <c r="B803" s="47" t="str">
        <f>VLOOKUP($A803,Refs!$J$2:$K$15,2,FALSE)</f>
        <v>Oct 2022 to Mar 2023</v>
      </c>
      <c r="C803" t="s">
        <v>550</v>
      </c>
      <c r="D803" t="s">
        <v>18</v>
      </c>
      <c r="E803" t="s">
        <v>520</v>
      </c>
      <c r="F803" t="s">
        <v>10</v>
      </c>
      <c r="G803" t="s">
        <v>522</v>
      </c>
      <c r="H803" t="s">
        <v>51</v>
      </c>
      <c r="I803" t="s">
        <v>187</v>
      </c>
      <c r="J803" s="67">
        <v>2</v>
      </c>
      <c r="K803">
        <v>1015</v>
      </c>
    </row>
    <row r="804" spans="1:11" x14ac:dyDescent="0.3">
      <c r="A804" s="47" t="str">
        <f t="shared" si="4"/>
        <v>NHS111PS-202223-H2</v>
      </c>
      <c r="B804" s="47" t="str">
        <f>VLOOKUP($A804,Refs!$J$2:$K$15,2,FALSE)</f>
        <v>Oct 2022 to Mar 2023</v>
      </c>
      <c r="C804" t="s">
        <v>550</v>
      </c>
      <c r="D804" t="s">
        <v>18</v>
      </c>
      <c r="E804" t="s">
        <v>520</v>
      </c>
      <c r="F804" t="s">
        <v>10</v>
      </c>
      <c r="G804" t="s">
        <v>522</v>
      </c>
      <c r="H804" t="s">
        <v>51</v>
      </c>
      <c r="I804" t="s">
        <v>187</v>
      </c>
      <c r="J804" s="67" t="s">
        <v>504</v>
      </c>
      <c r="K804">
        <v>517</v>
      </c>
    </row>
    <row r="805" spans="1:11" x14ac:dyDescent="0.3">
      <c r="A805" s="47" t="str">
        <f t="shared" si="4"/>
        <v>NHS111PS-202223-H2</v>
      </c>
      <c r="B805" s="47" t="str">
        <f>VLOOKUP($A805,Refs!$J$2:$K$15,2,FALSE)</f>
        <v>Oct 2022 to Mar 2023</v>
      </c>
      <c r="C805" t="s">
        <v>550</v>
      </c>
      <c r="D805" t="s">
        <v>18</v>
      </c>
      <c r="E805" t="s">
        <v>520</v>
      </c>
      <c r="F805" t="s">
        <v>10</v>
      </c>
      <c r="G805" t="s">
        <v>522</v>
      </c>
      <c r="H805" t="s">
        <v>51</v>
      </c>
      <c r="I805" t="s">
        <v>187</v>
      </c>
      <c r="J805" s="67" t="s">
        <v>505</v>
      </c>
      <c r="K805">
        <v>219</v>
      </c>
    </row>
    <row r="806" spans="1:11" x14ac:dyDescent="0.3">
      <c r="A806" s="47" t="str">
        <f t="shared" si="4"/>
        <v>NHS111PS-202223-H2</v>
      </c>
      <c r="B806" s="47" t="str">
        <f>VLOOKUP($A806,Refs!$J$2:$K$15,2,FALSE)</f>
        <v>Oct 2022 to Mar 2023</v>
      </c>
      <c r="C806" t="s">
        <v>550</v>
      </c>
      <c r="D806" t="s">
        <v>18</v>
      </c>
      <c r="E806" t="s">
        <v>520</v>
      </c>
      <c r="F806" t="s">
        <v>10</v>
      </c>
      <c r="G806" t="s">
        <v>522</v>
      </c>
      <c r="H806" t="s">
        <v>51</v>
      </c>
      <c r="I806" t="s">
        <v>187</v>
      </c>
      <c r="J806" s="67" t="s">
        <v>506</v>
      </c>
      <c r="K806">
        <v>69</v>
      </c>
    </row>
    <row r="807" spans="1:11" x14ac:dyDescent="0.3">
      <c r="A807" s="47" t="str">
        <f t="shared" si="4"/>
        <v>NHS111PS-202223-H2</v>
      </c>
      <c r="B807" s="47" t="str">
        <f>VLOOKUP($A807,Refs!$J$2:$K$15,2,FALSE)</f>
        <v>Oct 2022 to Mar 2023</v>
      </c>
      <c r="C807" t="s">
        <v>550</v>
      </c>
      <c r="D807" t="s">
        <v>18</v>
      </c>
      <c r="E807" t="s">
        <v>520</v>
      </c>
      <c r="F807" t="s">
        <v>10</v>
      </c>
      <c r="G807" t="s">
        <v>522</v>
      </c>
      <c r="H807" t="s">
        <v>51</v>
      </c>
      <c r="I807" t="s">
        <v>187</v>
      </c>
      <c r="J807" s="67" t="s">
        <v>507</v>
      </c>
      <c r="K807">
        <v>81</v>
      </c>
    </row>
    <row r="808" spans="1:11" x14ac:dyDescent="0.3">
      <c r="A808" s="47" t="str">
        <f t="shared" si="4"/>
        <v>NHS111PS-202223-H2</v>
      </c>
      <c r="B808" s="47" t="str">
        <f>VLOOKUP($A808,Refs!$J$2:$K$15,2,FALSE)</f>
        <v>Oct 2022 to Mar 2023</v>
      </c>
      <c r="C808" t="s">
        <v>550</v>
      </c>
      <c r="D808" t="s">
        <v>18</v>
      </c>
      <c r="E808" t="s">
        <v>520</v>
      </c>
      <c r="F808" t="s">
        <v>10</v>
      </c>
      <c r="G808" t="s">
        <v>522</v>
      </c>
      <c r="H808" t="s">
        <v>51</v>
      </c>
      <c r="I808" t="s">
        <v>187</v>
      </c>
      <c r="J808" s="67" t="s">
        <v>508</v>
      </c>
      <c r="K808">
        <v>124</v>
      </c>
    </row>
    <row r="809" spans="1:11" x14ac:dyDescent="0.3">
      <c r="A809" s="47" t="str">
        <f t="shared" si="4"/>
        <v>NHS111PS-202223-H2</v>
      </c>
      <c r="B809" s="47" t="str">
        <f>VLOOKUP($A809,Refs!$J$2:$K$15,2,FALSE)</f>
        <v>Oct 2022 to Mar 2023</v>
      </c>
      <c r="C809" t="s">
        <v>550</v>
      </c>
      <c r="D809" t="s">
        <v>18</v>
      </c>
      <c r="E809" t="s">
        <v>520</v>
      </c>
      <c r="F809" t="s">
        <v>10</v>
      </c>
      <c r="G809" t="s">
        <v>522</v>
      </c>
      <c r="H809" t="s">
        <v>51</v>
      </c>
      <c r="I809" t="s">
        <v>187</v>
      </c>
      <c r="J809" s="67" t="s">
        <v>509</v>
      </c>
      <c r="K809">
        <v>5</v>
      </c>
    </row>
    <row r="810" spans="1:11" x14ac:dyDescent="0.3">
      <c r="A810" s="47" t="str">
        <f t="shared" si="4"/>
        <v>NHS111PS-202223-H2</v>
      </c>
      <c r="B810" s="47" t="str">
        <f>VLOOKUP($A810,Refs!$J$2:$K$15,2,FALSE)</f>
        <v>Oct 2022 to Mar 2023</v>
      </c>
      <c r="C810" t="s">
        <v>550</v>
      </c>
      <c r="D810" t="s">
        <v>18</v>
      </c>
      <c r="E810" t="s">
        <v>520</v>
      </c>
      <c r="F810" t="s">
        <v>10</v>
      </c>
      <c r="G810" t="s">
        <v>522</v>
      </c>
      <c r="H810" t="s">
        <v>51</v>
      </c>
      <c r="I810" t="s">
        <v>187</v>
      </c>
      <c r="J810" s="67" t="s">
        <v>510</v>
      </c>
      <c r="K810">
        <v>257</v>
      </c>
    </row>
    <row r="811" spans="1:11" x14ac:dyDescent="0.3">
      <c r="A811" s="47" t="str">
        <f t="shared" si="4"/>
        <v>NHS111PS-202223-H2</v>
      </c>
      <c r="B811" s="47" t="str">
        <f>VLOOKUP($A811,Refs!$J$2:$K$15,2,FALSE)</f>
        <v>Oct 2022 to Mar 2023</v>
      </c>
      <c r="C811" t="s">
        <v>550</v>
      </c>
      <c r="D811" t="s">
        <v>18</v>
      </c>
      <c r="E811" t="s">
        <v>520</v>
      </c>
      <c r="F811" t="s">
        <v>10</v>
      </c>
      <c r="G811" t="s">
        <v>522</v>
      </c>
      <c r="H811" t="s">
        <v>51</v>
      </c>
      <c r="I811" t="s">
        <v>187</v>
      </c>
      <c r="J811" s="67" t="s">
        <v>511</v>
      </c>
      <c r="K811">
        <v>98</v>
      </c>
    </row>
    <row r="812" spans="1:11" x14ac:dyDescent="0.3">
      <c r="A812" s="47" t="str">
        <f t="shared" si="4"/>
        <v>NHS111PS-202223-H2</v>
      </c>
      <c r="B812" s="47" t="str">
        <f>VLOOKUP($A812,Refs!$J$2:$K$15,2,FALSE)</f>
        <v>Oct 2022 to Mar 2023</v>
      </c>
      <c r="C812" t="s">
        <v>550</v>
      </c>
      <c r="D812" t="s">
        <v>18</v>
      </c>
      <c r="E812" t="s">
        <v>520</v>
      </c>
      <c r="F812" t="s">
        <v>10</v>
      </c>
      <c r="G812" t="s">
        <v>522</v>
      </c>
      <c r="H812" t="s">
        <v>51</v>
      </c>
      <c r="I812" t="s">
        <v>187</v>
      </c>
      <c r="J812" s="67" t="s">
        <v>512</v>
      </c>
      <c r="K812">
        <v>74</v>
      </c>
    </row>
    <row r="813" spans="1:11" x14ac:dyDescent="0.3">
      <c r="A813" s="47" t="str">
        <f t="shared" si="4"/>
        <v>NHS111PS-202223-H2</v>
      </c>
      <c r="B813" s="47" t="str">
        <f>VLOOKUP($A813,Refs!$J$2:$K$15,2,FALSE)</f>
        <v>Oct 2022 to Mar 2023</v>
      </c>
      <c r="C813" t="s">
        <v>550</v>
      </c>
      <c r="D813" t="s">
        <v>18</v>
      </c>
      <c r="E813" t="s">
        <v>520</v>
      </c>
      <c r="F813" t="s">
        <v>10</v>
      </c>
      <c r="G813" t="s">
        <v>522</v>
      </c>
      <c r="H813" t="s">
        <v>51</v>
      </c>
      <c r="I813" t="s">
        <v>187</v>
      </c>
      <c r="J813" s="67" t="s">
        <v>513</v>
      </c>
      <c r="K813">
        <v>174</v>
      </c>
    </row>
    <row r="814" spans="1:11" x14ac:dyDescent="0.3">
      <c r="A814" s="47" t="str">
        <f t="shared" si="4"/>
        <v>NHS111PS-202223-H2</v>
      </c>
      <c r="B814" s="47" t="str">
        <f>VLOOKUP($A814,Refs!$J$2:$K$15,2,FALSE)</f>
        <v>Oct 2022 to Mar 2023</v>
      </c>
      <c r="C814" t="s">
        <v>550</v>
      </c>
      <c r="D814" t="s">
        <v>18</v>
      </c>
      <c r="E814" t="s">
        <v>520</v>
      </c>
      <c r="F814" t="s">
        <v>10</v>
      </c>
      <c r="G814" t="s">
        <v>522</v>
      </c>
      <c r="H814" t="s">
        <v>51</v>
      </c>
      <c r="I814" t="s">
        <v>187</v>
      </c>
      <c r="J814" s="67" t="s">
        <v>514</v>
      </c>
      <c r="K814">
        <v>60</v>
      </c>
    </row>
    <row r="815" spans="1:11" x14ac:dyDescent="0.3">
      <c r="A815" s="47" t="str">
        <f t="shared" si="4"/>
        <v>NHS111PS-202223-H2</v>
      </c>
      <c r="B815" s="47" t="str">
        <f>VLOOKUP($A815,Refs!$J$2:$K$15,2,FALSE)</f>
        <v>Oct 2022 to Mar 2023</v>
      </c>
      <c r="C815" t="s">
        <v>550</v>
      </c>
      <c r="D815" t="s">
        <v>18</v>
      </c>
      <c r="E815" t="s">
        <v>520</v>
      </c>
      <c r="F815" t="s">
        <v>10</v>
      </c>
      <c r="G815" t="s">
        <v>522</v>
      </c>
      <c r="H815" t="s">
        <v>51</v>
      </c>
      <c r="I815" t="s">
        <v>187</v>
      </c>
      <c r="J815" s="67" t="s">
        <v>515</v>
      </c>
      <c r="K815">
        <v>280</v>
      </c>
    </row>
    <row r="816" spans="1:11" x14ac:dyDescent="0.3">
      <c r="A816" s="47" t="str">
        <f t="shared" si="4"/>
        <v>NHS111PS-202223-H2</v>
      </c>
      <c r="B816" s="47" t="str">
        <f>VLOOKUP($A816,Refs!$J$2:$K$15,2,FALSE)</f>
        <v>Oct 2022 to Mar 2023</v>
      </c>
      <c r="C816" t="s">
        <v>550</v>
      </c>
      <c r="D816" t="s">
        <v>18</v>
      </c>
      <c r="E816" t="s">
        <v>520</v>
      </c>
      <c r="F816" t="s">
        <v>10</v>
      </c>
      <c r="G816" t="s">
        <v>522</v>
      </c>
      <c r="H816" t="s">
        <v>51</v>
      </c>
      <c r="I816" t="s">
        <v>187</v>
      </c>
      <c r="J816" s="67" t="s">
        <v>516</v>
      </c>
      <c r="K816">
        <v>70</v>
      </c>
    </row>
    <row r="817" spans="1:11" x14ac:dyDescent="0.3">
      <c r="A817" s="47" t="str">
        <f t="shared" si="4"/>
        <v>NHS111PS-202223-H2</v>
      </c>
      <c r="B817" s="47" t="str">
        <f>VLOOKUP($A817,Refs!$J$2:$K$15,2,FALSE)</f>
        <v>Oct 2022 to Mar 2023</v>
      </c>
      <c r="C817" t="s">
        <v>550</v>
      </c>
      <c r="D817" t="s">
        <v>18</v>
      </c>
      <c r="E817" t="s">
        <v>520</v>
      </c>
      <c r="F817" t="s">
        <v>10</v>
      </c>
      <c r="G817" t="s">
        <v>522</v>
      </c>
      <c r="H817" t="s">
        <v>51</v>
      </c>
      <c r="I817" t="s">
        <v>187</v>
      </c>
      <c r="J817" s="67" t="s">
        <v>517</v>
      </c>
      <c r="K817">
        <v>2</v>
      </c>
    </row>
    <row r="818" spans="1:11" x14ac:dyDescent="0.3">
      <c r="A818" s="47" t="str">
        <f t="shared" si="4"/>
        <v>NHS111PS-202223-H2</v>
      </c>
      <c r="B818" s="47" t="str">
        <f>VLOOKUP($A818,Refs!$J$2:$K$15,2,FALSE)</f>
        <v>Oct 2022 to Mar 2023</v>
      </c>
      <c r="C818" t="s">
        <v>550</v>
      </c>
      <c r="D818" t="s">
        <v>8</v>
      </c>
      <c r="E818" t="s">
        <v>502</v>
      </c>
      <c r="F818" t="s">
        <v>10</v>
      </c>
      <c r="G818" t="s">
        <v>522</v>
      </c>
      <c r="H818" t="s">
        <v>299</v>
      </c>
      <c r="I818" t="s">
        <v>98</v>
      </c>
      <c r="J818" s="67">
        <v>1</v>
      </c>
      <c r="K818">
        <v>6416</v>
      </c>
    </row>
    <row r="819" spans="1:11" x14ac:dyDescent="0.3">
      <c r="A819" s="47" t="str">
        <f t="shared" si="4"/>
        <v>NHS111PS-202223-H2</v>
      </c>
      <c r="B819" s="47" t="str">
        <f>VLOOKUP($A819,Refs!$J$2:$K$15,2,FALSE)</f>
        <v>Oct 2022 to Mar 2023</v>
      </c>
      <c r="C819" t="s">
        <v>550</v>
      </c>
      <c r="D819" t="s">
        <v>8</v>
      </c>
      <c r="E819" t="s">
        <v>502</v>
      </c>
      <c r="F819" t="s">
        <v>10</v>
      </c>
      <c r="G819" t="s">
        <v>522</v>
      </c>
      <c r="H819" t="s">
        <v>299</v>
      </c>
      <c r="I819" t="s">
        <v>98</v>
      </c>
      <c r="J819" s="67">
        <v>2</v>
      </c>
      <c r="K819">
        <v>1155</v>
      </c>
    </row>
    <row r="820" spans="1:11" x14ac:dyDescent="0.3">
      <c r="A820" s="47" t="str">
        <f t="shared" si="4"/>
        <v>NHS111PS-202223-H2</v>
      </c>
      <c r="B820" s="47" t="str">
        <f>VLOOKUP($A820,Refs!$J$2:$K$15,2,FALSE)</f>
        <v>Oct 2022 to Mar 2023</v>
      </c>
      <c r="C820" t="s">
        <v>550</v>
      </c>
      <c r="D820" t="s">
        <v>8</v>
      </c>
      <c r="E820" t="s">
        <v>502</v>
      </c>
      <c r="F820" t="s">
        <v>10</v>
      </c>
      <c r="G820" t="s">
        <v>522</v>
      </c>
      <c r="H820" t="s">
        <v>299</v>
      </c>
      <c r="I820" t="s">
        <v>98</v>
      </c>
      <c r="J820" s="67" t="s">
        <v>504</v>
      </c>
      <c r="K820">
        <v>549</v>
      </c>
    </row>
    <row r="821" spans="1:11" x14ac:dyDescent="0.3">
      <c r="A821" s="47" t="str">
        <f t="shared" si="4"/>
        <v>NHS111PS-202223-H2</v>
      </c>
      <c r="B821" s="47" t="str">
        <f>VLOOKUP($A821,Refs!$J$2:$K$15,2,FALSE)</f>
        <v>Oct 2022 to Mar 2023</v>
      </c>
      <c r="C821" t="s">
        <v>550</v>
      </c>
      <c r="D821" t="s">
        <v>8</v>
      </c>
      <c r="E821" t="s">
        <v>502</v>
      </c>
      <c r="F821" t="s">
        <v>10</v>
      </c>
      <c r="G821" t="s">
        <v>522</v>
      </c>
      <c r="H821" t="s">
        <v>299</v>
      </c>
      <c r="I821" t="s">
        <v>98</v>
      </c>
      <c r="J821" s="67" t="s">
        <v>505</v>
      </c>
      <c r="K821">
        <v>260</v>
      </c>
    </row>
    <row r="822" spans="1:11" x14ac:dyDescent="0.3">
      <c r="A822" s="47" t="str">
        <f t="shared" si="4"/>
        <v>NHS111PS-202223-H2</v>
      </c>
      <c r="B822" s="47" t="str">
        <f>VLOOKUP($A822,Refs!$J$2:$K$15,2,FALSE)</f>
        <v>Oct 2022 to Mar 2023</v>
      </c>
      <c r="C822" t="s">
        <v>550</v>
      </c>
      <c r="D822" t="s">
        <v>8</v>
      </c>
      <c r="E822" t="s">
        <v>502</v>
      </c>
      <c r="F822" t="s">
        <v>10</v>
      </c>
      <c r="G822" t="s">
        <v>522</v>
      </c>
      <c r="H822" t="s">
        <v>299</v>
      </c>
      <c r="I822" t="s">
        <v>98</v>
      </c>
      <c r="J822" s="67" t="s">
        <v>506</v>
      </c>
      <c r="K822">
        <v>94</v>
      </c>
    </row>
    <row r="823" spans="1:11" x14ac:dyDescent="0.3">
      <c r="A823" s="47" t="str">
        <f t="shared" si="4"/>
        <v>NHS111PS-202223-H2</v>
      </c>
      <c r="B823" s="47" t="str">
        <f>VLOOKUP($A823,Refs!$J$2:$K$15,2,FALSE)</f>
        <v>Oct 2022 to Mar 2023</v>
      </c>
      <c r="C823" t="s">
        <v>550</v>
      </c>
      <c r="D823" t="s">
        <v>8</v>
      </c>
      <c r="E823" t="s">
        <v>502</v>
      </c>
      <c r="F823" t="s">
        <v>10</v>
      </c>
      <c r="G823" t="s">
        <v>522</v>
      </c>
      <c r="H823" t="s">
        <v>299</v>
      </c>
      <c r="I823" t="s">
        <v>98</v>
      </c>
      <c r="J823" s="67" t="s">
        <v>507</v>
      </c>
      <c r="K823">
        <v>90</v>
      </c>
    </row>
    <row r="824" spans="1:11" x14ac:dyDescent="0.3">
      <c r="A824" s="47" t="str">
        <f t="shared" si="4"/>
        <v>NHS111PS-202223-H2</v>
      </c>
      <c r="B824" s="47" t="str">
        <f>VLOOKUP($A824,Refs!$J$2:$K$15,2,FALSE)</f>
        <v>Oct 2022 to Mar 2023</v>
      </c>
      <c r="C824" t="s">
        <v>550</v>
      </c>
      <c r="D824" t="s">
        <v>8</v>
      </c>
      <c r="E824" t="s">
        <v>502</v>
      </c>
      <c r="F824" t="s">
        <v>10</v>
      </c>
      <c r="G824" t="s">
        <v>522</v>
      </c>
      <c r="H824" t="s">
        <v>299</v>
      </c>
      <c r="I824" t="s">
        <v>98</v>
      </c>
      <c r="J824" s="67" t="s">
        <v>508</v>
      </c>
      <c r="K824">
        <v>160</v>
      </c>
    </row>
    <row r="825" spans="1:11" x14ac:dyDescent="0.3">
      <c r="A825" s="47" t="str">
        <f t="shared" si="4"/>
        <v>NHS111PS-202223-H2</v>
      </c>
      <c r="B825" s="47" t="str">
        <f>VLOOKUP($A825,Refs!$J$2:$K$15,2,FALSE)</f>
        <v>Oct 2022 to Mar 2023</v>
      </c>
      <c r="C825" t="s">
        <v>550</v>
      </c>
      <c r="D825" t="s">
        <v>8</v>
      </c>
      <c r="E825" t="s">
        <v>502</v>
      </c>
      <c r="F825" t="s">
        <v>10</v>
      </c>
      <c r="G825" t="s">
        <v>522</v>
      </c>
      <c r="H825" t="s">
        <v>299</v>
      </c>
      <c r="I825" t="s">
        <v>98</v>
      </c>
      <c r="J825" s="67" t="s">
        <v>509</v>
      </c>
      <c r="K825">
        <v>2</v>
      </c>
    </row>
    <row r="826" spans="1:11" x14ac:dyDescent="0.3">
      <c r="A826" s="47" t="str">
        <f t="shared" si="4"/>
        <v>NHS111PS-202223-H2</v>
      </c>
      <c r="B826" s="47" t="str">
        <f>VLOOKUP($A826,Refs!$J$2:$K$15,2,FALSE)</f>
        <v>Oct 2022 to Mar 2023</v>
      </c>
      <c r="C826" t="s">
        <v>550</v>
      </c>
      <c r="D826" t="s">
        <v>8</v>
      </c>
      <c r="E826" t="s">
        <v>502</v>
      </c>
      <c r="F826" t="s">
        <v>10</v>
      </c>
      <c r="G826" t="s">
        <v>522</v>
      </c>
      <c r="H826" t="s">
        <v>299</v>
      </c>
      <c r="I826" t="s">
        <v>98</v>
      </c>
      <c r="J826" s="67" t="s">
        <v>510</v>
      </c>
      <c r="K826">
        <v>223</v>
      </c>
    </row>
    <row r="827" spans="1:11" x14ac:dyDescent="0.3">
      <c r="A827" s="47" t="str">
        <f t="shared" si="4"/>
        <v>NHS111PS-202223-H2</v>
      </c>
      <c r="B827" s="47" t="str">
        <f>VLOOKUP($A827,Refs!$J$2:$K$15,2,FALSE)</f>
        <v>Oct 2022 to Mar 2023</v>
      </c>
      <c r="C827" t="s">
        <v>550</v>
      </c>
      <c r="D827" t="s">
        <v>8</v>
      </c>
      <c r="E827" t="s">
        <v>502</v>
      </c>
      <c r="F827" t="s">
        <v>10</v>
      </c>
      <c r="G827" t="s">
        <v>522</v>
      </c>
      <c r="H827" t="s">
        <v>299</v>
      </c>
      <c r="I827" t="s">
        <v>98</v>
      </c>
      <c r="J827" s="67" t="s">
        <v>511</v>
      </c>
      <c r="K827">
        <v>122</v>
      </c>
    </row>
    <row r="828" spans="1:11" x14ac:dyDescent="0.3">
      <c r="A828" s="47" t="str">
        <f t="shared" si="4"/>
        <v>NHS111PS-202223-H2</v>
      </c>
      <c r="B828" s="47" t="str">
        <f>VLOOKUP($A828,Refs!$J$2:$K$15,2,FALSE)</f>
        <v>Oct 2022 to Mar 2023</v>
      </c>
      <c r="C828" t="s">
        <v>550</v>
      </c>
      <c r="D828" t="s">
        <v>8</v>
      </c>
      <c r="E828" t="s">
        <v>502</v>
      </c>
      <c r="F828" t="s">
        <v>10</v>
      </c>
      <c r="G828" t="s">
        <v>522</v>
      </c>
      <c r="H828" t="s">
        <v>299</v>
      </c>
      <c r="I828" t="s">
        <v>98</v>
      </c>
      <c r="J828" s="67" t="s">
        <v>512</v>
      </c>
      <c r="K828">
        <v>86</v>
      </c>
    </row>
    <row r="829" spans="1:11" x14ac:dyDescent="0.3">
      <c r="A829" s="47" t="str">
        <f t="shared" si="4"/>
        <v>NHS111PS-202223-H2</v>
      </c>
      <c r="B829" s="47" t="str">
        <f>VLOOKUP($A829,Refs!$J$2:$K$15,2,FALSE)</f>
        <v>Oct 2022 to Mar 2023</v>
      </c>
      <c r="C829" t="s">
        <v>550</v>
      </c>
      <c r="D829" t="s">
        <v>8</v>
      </c>
      <c r="E829" t="s">
        <v>502</v>
      </c>
      <c r="F829" t="s">
        <v>10</v>
      </c>
      <c r="G829" t="s">
        <v>522</v>
      </c>
      <c r="H829" t="s">
        <v>299</v>
      </c>
      <c r="I829" t="s">
        <v>98</v>
      </c>
      <c r="J829" s="67" t="s">
        <v>513</v>
      </c>
      <c r="K829">
        <v>241</v>
      </c>
    </row>
    <row r="830" spans="1:11" x14ac:dyDescent="0.3">
      <c r="A830" s="47" t="str">
        <f t="shared" si="4"/>
        <v>NHS111PS-202223-H2</v>
      </c>
      <c r="B830" s="47" t="str">
        <f>VLOOKUP($A830,Refs!$J$2:$K$15,2,FALSE)</f>
        <v>Oct 2022 to Mar 2023</v>
      </c>
      <c r="C830" t="s">
        <v>550</v>
      </c>
      <c r="D830" t="s">
        <v>8</v>
      </c>
      <c r="E830" t="s">
        <v>502</v>
      </c>
      <c r="F830" t="s">
        <v>10</v>
      </c>
      <c r="G830" t="s">
        <v>522</v>
      </c>
      <c r="H830" t="s">
        <v>299</v>
      </c>
      <c r="I830" t="s">
        <v>98</v>
      </c>
      <c r="J830" s="67" t="s">
        <v>514</v>
      </c>
      <c r="K830">
        <v>39</v>
      </c>
    </row>
    <row r="831" spans="1:11" x14ac:dyDescent="0.3">
      <c r="A831" s="47" t="str">
        <f t="shared" si="4"/>
        <v>NHS111PS-202223-H2</v>
      </c>
      <c r="B831" s="47" t="str">
        <f>VLOOKUP($A831,Refs!$J$2:$K$15,2,FALSE)</f>
        <v>Oct 2022 to Mar 2023</v>
      </c>
      <c r="C831" t="s">
        <v>550</v>
      </c>
      <c r="D831" t="s">
        <v>8</v>
      </c>
      <c r="E831" t="s">
        <v>502</v>
      </c>
      <c r="F831" t="s">
        <v>10</v>
      </c>
      <c r="G831" t="s">
        <v>522</v>
      </c>
      <c r="H831" t="s">
        <v>299</v>
      </c>
      <c r="I831" t="s">
        <v>98</v>
      </c>
      <c r="J831" s="67" t="s">
        <v>515</v>
      </c>
      <c r="K831">
        <v>345</v>
      </c>
    </row>
    <row r="832" spans="1:11" x14ac:dyDescent="0.3">
      <c r="A832" s="47" t="str">
        <f t="shared" si="4"/>
        <v>NHS111PS-202223-H2</v>
      </c>
      <c r="B832" s="47" t="str">
        <f>VLOOKUP($A832,Refs!$J$2:$K$15,2,FALSE)</f>
        <v>Oct 2022 to Mar 2023</v>
      </c>
      <c r="C832" t="s">
        <v>550</v>
      </c>
      <c r="D832" t="s">
        <v>8</v>
      </c>
      <c r="E832" t="s">
        <v>502</v>
      </c>
      <c r="F832" t="s">
        <v>10</v>
      </c>
      <c r="G832" t="s">
        <v>522</v>
      </c>
      <c r="H832" t="s">
        <v>299</v>
      </c>
      <c r="I832" t="s">
        <v>98</v>
      </c>
      <c r="J832" s="67" t="s">
        <v>516</v>
      </c>
      <c r="K832">
        <v>87</v>
      </c>
    </row>
    <row r="833" spans="1:11" x14ac:dyDescent="0.3">
      <c r="A833" s="47" t="str">
        <f t="shared" si="4"/>
        <v>NHS111PS-202223-H2</v>
      </c>
      <c r="B833" s="47" t="str">
        <f>VLOOKUP($A833,Refs!$J$2:$K$15,2,FALSE)</f>
        <v>Oct 2022 to Mar 2023</v>
      </c>
      <c r="C833" t="s">
        <v>550</v>
      </c>
      <c r="D833" t="s">
        <v>8</v>
      </c>
      <c r="E833" t="s">
        <v>502</v>
      </c>
      <c r="F833" t="s">
        <v>10</v>
      </c>
      <c r="G833" t="s">
        <v>522</v>
      </c>
      <c r="H833" t="s">
        <v>299</v>
      </c>
      <c r="I833" t="s">
        <v>98</v>
      </c>
      <c r="J833" s="67" t="s">
        <v>517</v>
      </c>
      <c r="K833">
        <v>12</v>
      </c>
    </row>
    <row r="834" spans="1:11" x14ac:dyDescent="0.3">
      <c r="A834" s="47" t="str">
        <f t="shared" ref="A834:A897" si="5">C834</f>
        <v>NHS111PS-202223-H2</v>
      </c>
      <c r="B834" s="47" t="str">
        <f>VLOOKUP($A834,Refs!$J$2:$K$15,2,FALSE)</f>
        <v>Oct 2022 to Mar 2023</v>
      </c>
      <c r="C834" t="s">
        <v>550</v>
      </c>
      <c r="D834" t="s">
        <v>18</v>
      </c>
      <c r="E834" t="s">
        <v>520</v>
      </c>
      <c r="F834" t="s">
        <v>10</v>
      </c>
      <c r="G834" t="s">
        <v>522</v>
      </c>
      <c r="H834" t="s">
        <v>458</v>
      </c>
      <c r="I834" t="s">
        <v>459</v>
      </c>
      <c r="J834" s="67">
        <v>1</v>
      </c>
      <c r="K834">
        <v>6666</v>
      </c>
    </row>
    <row r="835" spans="1:11" x14ac:dyDescent="0.3">
      <c r="A835" s="47" t="str">
        <f t="shared" si="5"/>
        <v>NHS111PS-202223-H2</v>
      </c>
      <c r="B835" s="47" t="str">
        <f>VLOOKUP($A835,Refs!$J$2:$K$15,2,FALSE)</f>
        <v>Oct 2022 to Mar 2023</v>
      </c>
      <c r="C835" t="s">
        <v>550</v>
      </c>
      <c r="D835" t="s">
        <v>18</v>
      </c>
      <c r="E835" t="s">
        <v>520</v>
      </c>
      <c r="F835" t="s">
        <v>10</v>
      </c>
      <c r="G835" t="s">
        <v>522</v>
      </c>
      <c r="H835" t="s">
        <v>458</v>
      </c>
      <c r="I835" t="s">
        <v>459</v>
      </c>
      <c r="J835" s="67">
        <v>2</v>
      </c>
      <c r="K835">
        <v>1200</v>
      </c>
    </row>
    <row r="836" spans="1:11" x14ac:dyDescent="0.3">
      <c r="A836" s="47" t="str">
        <f t="shared" si="5"/>
        <v>NHS111PS-202223-H2</v>
      </c>
      <c r="B836" s="47" t="str">
        <f>VLOOKUP($A836,Refs!$J$2:$K$15,2,FALSE)</f>
        <v>Oct 2022 to Mar 2023</v>
      </c>
      <c r="C836" t="s">
        <v>550</v>
      </c>
      <c r="D836" t="s">
        <v>18</v>
      </c>
      <c r="E836" t="s">
        <v>520</v>
      </c>
      <c r="F836" t="s">
        <v>10</v>
      </c>
      <c r="G836" t="s">
        <v>522</v>
      </c>
      <c r="H836" t="s">
        <v>458</v>
      </c>
      <c r="I836" t="s">
        <v>459</v>
      </c>
      <c r="J836" s="67" t="s">
        <v>504</v>
      </c>
      <c r="K836">
        <v>518</v>
      </c>
    </row>
    <row r="837" spans="1:11" x14ac:dyDescent="0.3">
      <c r="A837" s="47" t="str">
        <f t="shared" si="5"/>
        <v>NHS111PS-202223-H2</v>
      </c>
      <c r="B837" s="47" t="str">
        <f>VLOOKUP($A837,Refs!$J$2:$K$15,2,FALSE)</f>
        <v>Oct 2022 to Mar 2023</v>
      </c>
      <c r="C837" t="s">
        <v>550</v>
      </c>
      <c r="D837" t="s">
        <v>18</v>
      </c>
      <c r="E837" t="s">
        <v>520</v>
      </c>
      <c r="F837" t="s">
        <v>10</v>
      </c>
      <c r="G837" t="s">
        <v>522</v>
      </c>
      <c r="H837" t="s">
        <v>458</v>
      </c>
      <c r="I837" t="s">
        <v>459</v>
      </c>
      <c r="J837" s="67" t="s">
        <v>505</v>
      </c>
      <c r="K837">
        <v>199</v>
      </c>
    </row>
    <row r="838" spans="1:11" x14ac:dyDescent="0.3">
      <c r="A838" s="47" t="str">
        <f t="shared" si="5"/>
        <v>NHS111PS-202223-H2</v>
      </c>
      <c r="B838" s="47" t="str">
        <f>VLOOKUP($A838,Refs!$J$2:$K$15,2,FALSE)</f>
        <v>Oct 2022 to Mar 2023</v>
      </c>
      <c r="C838" t="s">
        <v>550</v>
      </c>
      <c r="D838" t="s">
        <v>18</v>
      </c>
      <c r="E838" t="s">
        <v>520</v>
      </c>
      <c r="F838" t="s">
        <v>10</v>
      </c>
      <c r="G838" t="s">
        <v>522</v>
      </c>
      <c r="H838" t="s">
        <v>458</v>
      </c>
      <c r="I838" t="s">
        <v>459</v>
      </c>
      <c r="J838" s="67" t="s">
        <v>506</v>
      </c>
      <c r="K838">
        <v>100</v>
      </c>
    </row>
    <row r="839" spans="1:11" x14ac:dyDescent="0.3">
      <c r="A839" s="47" t="str">
        <f t="shared" si="5"/>
        <v>NHS111PS-202223-H2</v>
      </c>
      <c r="B839" s="47" t="str">
        <f>VLOOKUP($A839,Refs!$J$2:$K$15,2,FALSE)</f>
        <v>Oct 2022 to Mar 2023</v>
      </c>
      <c r="C839" t="s">
        <v>550</v>
      </c>
      <c r="D839" t="s">
        <v>18</v>
      </c>
      <c r="E839" t="s">
        <v>520</v>
      </c>
      <c r="F839" t="s">
        <v>10</v>
      </c>
      <c r="G839" t="s">
        <v>522</v>
      </c>
      <c r="H839" t="s">
        <v>458</v>
      </c>
      <c r="I839" t="s">
        <v>459</v>
      </c>
      <c r="J839" s="67" t="s">
        <v>507</v>
      </c>
      <c r="K839">
        <v>112</v>
      </c>
    </row>
    <row r="840" spans="1:11" x14ac:dyDescent="0.3">
      <c r="A840" s="47" t="str">
        <f t="shared" si="5"/>
        <v>NHS111PS-202223-H2</v>
      </c>
      <c r="B840" s="47" t="str">
        <f>VLOOKUP($A840,Refs!$J$2:$K$15,2,FALSE)</f>
        <v>Oct 2022 to Mar 2023</v>
      </c>
      <c r="C840" t="s">
        <v>550</v>
      </c>
      <c r="D840" t="s">
        <v>18</v>
      </c>
      <c r="E840" t="s">
        <v>520</v>
      </c>
      <c r="F840" t="s">
        <v>10</v>
      </c>
      <c r="G840" t="s">
        <v>522</v>
      </c>
      <c r="H840" t="s">
        <v>458</v>
      </c>
      <c r="I840" t="s">
        <v>459</v>
      </c>
      <c r="J840" s="67" t="s">
        <v>508</v>
      </c>
      <c r="K840">
        <v>265</v>
      </c>
    </row>
    <row r="841" spans="1:11" x14ac:dyDescent="0.3">
      <c r="A841" s="47" t="str">
        <f t="shared" si="5"/>
        <v>NHS111PS-202223-H2</v>
      </c>
      <c r="B841" s="47" t="str">
        <f>VLOOKUP($A841,Refs!$J$2:$K$15,2,FALSE)</f>
        <v>Oct 2022 to Mar 2023</v>
      </c>
      <c r="C841" t="s">
        <v>550</v>
      </c>
      <c r="D841" t="s">
        <v>18</v>
      </c>
      <c r="E841" t="s">
        <v>520</v>
      </c>
      <c r="F841" t="s">
        <v>10</v>
      </c>
      <c r="G841" t="s">
        <v>522</v>
      </c>
      <c r="H841" t="s">
        <v>458</v>
      </c>
      <c r="I841" t="s">
        <v>459</v>
      </c>
      <c r="J841" s="67" t="s">
        <v>509</v>
      </c>
      <c r="K841">
        <v>6</v>
      </c>
    </row>
    <row r="842" spans="1:11" x14ac:dyDescent="0.3">
      <c r="A842" s="47" t="str">
        <f t="shared" si="5"/>
        <v>NHS111PS-202223-H2</v>
      </c>
      <c r="B842" s="47" t="str">
        <f>VLOOKUP($A842,Refs!$J$2:$K$15,2,FALSE)</f>
        <v>Oct 2022 to Mar 2023</v>
      </c>
      <c r="C842" t="s">
        <v>550</v>
      </c>
      <c r="D842" t="s">
        <v>18</v>
      </c>
      <c r="E842" t="s">
        <v>520</v>
      </c>
      <c r="F842" t="s">
        <v>10</v>
      </c>
      <c r="G842" t="s">
        <v>522</v>
      </c>
      <c r="H842" t="s">
        <v>458</v>
      </c>
      <c r="I842" t="s">
        <v>459</v>
      </c>
      <c r="J842" s="67" t="s">
        <v>510</v>
      </c>
      <c r="K842">
        <v>272</v>
      </c>
    </row>
    <row r="843" spans="1:11" x14ac:dyDescent="0.3">
      <c r="A843" s="47" t="str">
        <f t="shared" si="5"/>
        <v>NHS111PS-202223-H2</v>
      </c>
      <c r="B843" s="47" t="str">
        <f>VLOOKUP($A843,Refs!$J$2:$K$15,2,FALSE)</f>
        <v>Oct 2022 to Mar 2023</v>
      </c>
      <c r="C843" t="s">
        <v>550</v>
      </c>
      <c r="D843" t="s">
        <v>18</v>
      </c>
      <c r="E843" t="s">
        <v>520</v>
      </c>
      <c r="F843" t="s">
        <v>10</v>
      </c>
      <c r="G843" t="s">
        <v>522</v>
      </c>
      <c r="H843" t="s">
        <v>458</v>
      </c>
      <c r="I843" t="s">
        <v>459</v>
      </c>
      <c r="J843" s="67" t="s">
        <v>511</v>
      </c>
      <c r="K843">
        <v>164</v>
      </c>
    </row>
    <row r="844" spans="1:11" x14ac:dyDescent="0.3">
      <c r="A844" s="47" t="str">
        <f t="shared" si="5"/>
        <v>NHS111PS-202223-H2</v>
      </c>
      <c r="B844" s="47" t="str">
        <f>VLOOKUP($A844,Refs!$J$2:$K$15,2,FALSE)</f>
        <v>Oct 2022 to Mar 2023</v>
      </c>
      <c r="C844" t="s">
        <v>550</v>
      </c>
      <c r="D844" t="s">
        <v>18</v>
      </c>
      <c r="E844" t="s">
        <v>520</v>
      </c>
      <c r="F844" t="s">
        <v>10</v>
      </c>
      <c r="G844" t="s">
        <v>522</v>
      </c>
      <c r="H844" t="s">
        <v>458</v>
      </c>
      <c r="I844" t="s">
        <v>459</v>
      </c>
      <c r="J844" s="67" t="s">
        <v>512</v>
      </c>
      <c r="K844">
        <v>115</v>
      </c>
    </row>
    <row r="845" spans="1:11" x14ac:dyDescent="0.3">
      <c r="A845" s="47" t="str">
        <f t="shared" si="5"/>
        <v>NHS111PS-202223-H2</v>
      </c>
      <c r="B845" s="47" t="str">
        <f>VLOOKUP($A845,Refs!$J$2:$K$15,2,FALSE)</f>
        <v>Oct 2022 to Mar 2023</v>
      </c>
      <c r="C845" t="s">
        <v>550</v>
      </c>
      <c r="D845" t="s">
        <v>18</v>
      </c>
      <c r="E845" t="s">
        <v>520</v>
      </c>
      <c r="F845" t="s">
        <v>10</v>
      </c>
      <c r="G845" t="s">
        <v>522</v>
      </c>
      <c r="H845" t="s">
        <v>458</v>
      </c>
      <c r="I845" t="s">
        <v>459</v>
      </c>
      <c r="J845" s="67" t="s">
        <v>513</v>
      </c>
      <c r="K845">
        <v>203</v>
      </c>
    </row>
    <row r="846" spans="1:11" x14ac:dyDescent="0.3">
      <c r="A846" s="47" t="str">
        <f t="shared" si="5"/>
        <v>NHS111PS-202223-H2</v>
      </c>
      <c r="B846" s="47" t="str">
        <f>VLOOKUP($A846,Refs!$J$2:$K$15,2,FALSE)</f>
        <v>Oct 2022 to Mar 2023</v>
      </c>
      <c r="C846" t="s">
        <v>550</v>
      </c>
      <c r="D846" t="s">
        <v>18</v>
      </c>
      <c r="E846" t="s">
        <v>520</v>
      </c>
      <c r="F846" t="s">
        <v>10</v>
      </c>
      <c r="G846" t="s">
        <v>522</v>
      </c>
      <c r="H846" t="s">
        <v>458</v>
      </c>
      <c r="I846" t="s">
        <v>459</v>
      </c>
      <c r="J846" s="67" t="s">
        <v>514</v>
      </c>
      <c r="K846">
        <v>48</v>
      </c>
    </row>
    <row r="847" spans="1:11" x14ac:dyDescent="0.3">
      <c r="A847" s="47" t="str">
        <f t="shared" si="5"/>
        <v>NHS111PS-202223-H2</v>
      </c>
      <c r="B847" s="47" t="str">
        <f>VLOOKUP($A847,Refs!$J$2:$K$15,2,FALSE)</f>
        <v>Oct 2022 to Mar 2023</v>
      </c>
      <c r="C847" t="s">
        <v>550</v>
      </c>
      <c r="D847" t="s">
        <v>18</v>
      </c>
      <c r="E847" t="s">
        <v>520</v>
      </c>
      <c r="F847" t="s">
        <v>10</v>
      </c>
      <c r="G847" t="s">
        <v>522</v>
      </c>
      <c r="H847" t="s">
        <v>458</v>
      </c>
      <c r="I847" t="s">
        <v>459</v>
      </c>
      <c r="J847" s="67" t="s">
        <v>515</v>
      </c>
      <c r="K847">
        <v>297</v>
      </c>
    </row>
    <row r="848" spans="1:11" x14ac:dyDescent="0.3">
      <c r="A848" s="47" t="str">
        <f t="shared" si="5"/>
        <v>NHS111PS-202223-H2</v>
      </c>
      <c r="B848" s="47" t="str">
        <f>VLOOKUP($A848,Refs!$J$2:$K$15,2,FALSE)</f>
        <v>Oct 2022 to Mar 2023</v>
      </c>
      <c r="C848" t="s">
        <v>550</v>
      </c>
      <c r="D848" t="s">
        <v>18</v>
      </c>
      <c r="E848" t="s">
        <v>520</v>
      </c>
      <c r="F848" t="s">
        <v>10</v>
      </c>
      <c r="G848" t="s">
        <v>522</v>
      </c>
      <c r="H848" t="s">
        <v>458</v>
      </c>
      <c r="I848" t="s">
        <v>459</v>
      </c>
      <c r="J848" s="67" t="s">
        <v>516</v>
      </c>
      <c r="K848">
        <v>96</v>
      </c>
    </row>
    <row r="849" spans="1:11" x14ac:dyDescent="0.3">
      <c r="A849" s="47" t="str">
        <f t="shared" si="5"/>
        <v>NHS111PS-202223-H2</v>
      </c>
      <c r="B849" s="47" t="str">
        <f>VLOOKUP($A849,Refs!$J$2:$K$15,2,FALSE)</f>
        <v>Oct 2022 to Mar 2023</v>
      </c>
      <c r="C849" t="s">
        <v>550</v>
      </c>
      <c r="D849" t="s">
        <v>18</v>
      </c>
      <c r="E849" t="s">
        <v>520</v>
      </c>
      <c r="F849" t="s">
        <v>10</v>
      </c>
      <c r="G849" t="s">
        <v>522</v>
      </c>
      <c r="H849" t="s">
        <v>458</v>
      </c>
      <c r="I849" t="s">
        <v>459</v>
      </c>
      <c r="J849" s="67" t="s">
        <v>517</v>
      </c>
      <c r="K849">
        <v>5</v>
      </c>
    </row>
    <row r="850" spans="1:11" x14ac:dyDescent="0.3">
      <c r="A850" s="47" t="str">
        <f t="shared" si="5"/>
        <v>NHS111PS-202223-H2</v>
      </c>
      <c r="B850" s="47" t="str">
        <f>VLOOKUP($A850,Refs!$J$2:$K$15,2,FALSE)</f>
        <v>Oct 2022 to Mar 2023</v>
      </c>
      <c r="C850" t="s">
        <v>550</v>
      </c>
      <c r="D850" t="s">
        <v>11</v>
      </c>
      <c r="E850" t="s">
        <v>523</v>
      </c>
      <c r="F850" t="s">
        <v>21</v>
      </c>
      <c r="G850" t="s">
        <v>525</v>
      </c>
      <c r="H850" t="s">
        <v>22</v>
      </c>
      <c r="I850" t="s">
        <v>75</v>
      </c>
      <c r="J850" s="67">
        <v>1</v>
      </c>
      <c r="K850">
        <v>7791</v>
      </c>
    </row>
    <row r="851" spans="1:11" x14ac:dyDescent="0.3">
      <c r="A851" s="47" t="str">
        <f t="shared" si="5"/>
        <v>NHS111PS-202223-H2</v>
      </c>
      <c r="B851" s="47" t="str">
        <f>VLOOKUP($A851,Refs!$J$2:$K$15,2,FALSE)</f>
        <v>Oct 2022 to Mar 2023</v>
      </c>
      <c r="C851" t="s">
        <v>550</v>
      </c>
      <c r="D851" t="s">
        <v>11</v>
      </c>
      <c r="E851" t="s">
        <v>523</v>
      </c>
      <c r="F851" t="s">
        <v>21</v>
      </c>
      <c r="G851" t="s">
        <v>525</v>
      </c>
      <c r="H851" t="s">
        <v>22</v>
      </c>
      <c r="I851" t="s">
        <v>75</v>
      </c>
      <c r="J851" s="67">
        <v>2</v>
      </c>
      <c r="K851">
        <v>361</v>
      </c>
    </row>
    <row r="852" spans="1:11" x14ac:dyDescent="0.3">
      <c r="A852" s="47" t="str">
        <f t="shared" si="5"/>
        <v>NHS111PS-202223-H2</v>
      </c>
      <c r="B852" s="47" t="str">
        <f>VLOOKUP($A852,Refs!$J$2:$K$15,2,FALSE)</f>
        <v>Oct 2022 to Mar 2023</v>
      </c>
      <c r="C852" t="s">
        <v>550</v>
      </c>
      <c r="D852" t="s">
        <v>11</v>
      </c>
      <c r="E852" t="s">
        <v>523</v>
      </c>
      <c r="F852" t="s">
        <v>21</v>
      </c>
      <c r="G852" t="s">
        <v>525</v>
      </c>
      <c r="H852" t="s">
        <v>22</v>
      </c>
      <c r="I852" t="s">
        <v>75</v>
      </c>
      <c r="J852" s="67" t="s">
        <v>504</v>
      </c>
      <c r="K852">
        <v>148</v>
      </c>
    </row>
    <row r="853" spans="1:11" x14ac:dyDescent="0.3">
      <c r="A853" s="47" t="str">
        <f t="shared" si="5"/>
        <v>NHS111PS-202223-H2</v>
      </c>
      <c r="B853" s="47" t="str">
        <f>VLOOKUP($A853,Refs!$J$2:$K$15,2,FALSE)</f>
        <v>Oct 2022 to Mar 2023</v>
      </c>
      <c r="C853" t="s">
        <v>550</v>
      </c>
      <c r="D853" t="s">
        <v>11</v>
      </c>
      <c r="E853" t="s">
        <v>523</v>
      </c>
      <c r="F853" t="s">
        <v>21</v>
      </c>
      <c r="G853" t="s">
        <v>525</v>
      </c>
      <c r="H853" t="s">
        <v>22</v>
      </c>
      <c r="I853" t="s">
        <v>75</v>
      </c>
      <c r="J853" s="67" t="s">
        <v>505</v>
      </c>
      <c r="K853">
        <v>74</v>
      </c>
    </row>
    <row r="854" spans="1:11" x14ac:dyDescent="0.3">
      <c r="A854" s="47" t="str">
        <f t="shared" si="5"/>
        <v>NHS111PS-202223-H2</v>
      </c>
      <c r="B854" s="47" t="str">
        <f>VLOOKUP($A854,Refs!$J$2:$K$15,2,FALSE)</f>
        <v>Oct 2022 to Mar 2023</v>
      </c>
      <c r="C854" t="s">
        <v>550</v>
      </c>
      <c r="D854" t="s">
        <v>11</v>
      </c>
      <c r="E854" t="s">
        <v>523</v>
      </c>
      <c r="F854" t="s">
        <v>21</v>
      </c>
      <c r="G854" t="s">
        <v>525</v>
      </c>
      <c r="H854" t="s">
        <v>22</v>
      </c>
      <c r="I854" t="s">
        <v>75</v>
      </c>
      <c r="J854" s="67" t="s">
        <v>506</v>
      </c>
      <c r="K854">
        <v>28</v>
      </c>
    </row>
    <row r="855" spans="1:11" x14ac:dyDescent="0.3">
      <c r="A855" s="47" t="str">
        <f t="shared" si="5"/>
        <v>NHS111PS-202223-H2</v>
      </c>
      <c r="B855" s="47" t="str">
        <f>VLOOKUP($A855,Refs!$J$2:$K$15,2,FALSE)</f>
        <v>Oct 2022 to Mar 2023</v>
      </c>
      <c r="C855" t="s">
        <v>550</v>
      </c>
      <c r="D855" t="s">
        <v>11</v>
      </c>
      <c r="E855" t="s">
        <v>523</v>
      </c>
      <c r="F855" t="s">
        <v>21</v>
      </c>
      <c r="G855" t="s">
        <v>525</v>
      </c>
      <c r="H855" t="s">
        <v>22</v>
      </c>
      <c r="I855" t="s">
        <v>75</v>
      </c>
      <c r="J855" s="67" t="s">
        <v>507</v>
      </c>
      <c r="K855">
        <v>43</v>
      </c>
    </row>
    <row r="856" spans="1:11" x14ac:dyDescent="0.3">
      <c r="A856" s="47" t="str">
        <f t="shared" si="5"/>
        <v>NHS111PS-202223-H2</v>
      </c>
      <c r="B856" s="47" t="str">
        <f>VLOOKUP($A856,Refs!$J$2:$K$15,2,FALSE)</f>
        <v>Oct 2022 to Mar 2023</v>
      </c>
      <c r="C856" t="s">
        <v>550</v>
      </c>
      <c r="D856" t="s">
        <v>11</v>
      </c>
      <c r="E856" t="s">
        <v>523</v>
      </c>
      <c r="F856" t="s">
        <v>21</v>
      </c>
      <c r="G856" t="s">
        <v>525</v>
      </c>
      <c r="H856" t="s">
        <v>22</v>
      </c>
      <c r="I856" t="s">
        <v>75</v>
      </c>
      <c r="J856" s="67" t="s">
        <v>508</v>
      </c>
      <c r="K856">
        <v>62</v>
      </c>
    </row>
    <row r="857" spans="1:11" x14ac:dyDescent="0.3">
      <c r="A857" s="47" t="str">
        <f t="shared" si="5"/>
        <v>NHS111PS-202223-H2</v>
      </c>
      <c r="B857" s="47" t="str">
        <f>VLOOKUP($A857,Refs!$J$2:$K$15,2,FALSE)</f>
        <v>Oct 2022 to Mar 2023</v>
      </c>
      <c r="C857" t="s">
        <v>550</v>
      </c>
      <c r="D857" t="s">
        <v>11</v>
      </c>
      <c r="E857" t="s">
        <v>523</v>
      </c>
      <c r="F857" t="s">
        <v>21</v>
      </c>
      <c r="G857" t="s">
        <v>525</v>
      </c>
      <c r="H857" t="s">
        <v>22</v>
      </c>
      <c r="I857" t="s">
        <v>75</v>
      </c>
      <c r="J857" s="67" t="s">
        <v>509</v>
      </c>
      <c r="K857">
        <v>6</v>
      </c>
    </row>
    <row r="858" spans="1:11" x14ac:dyDescent="0.3">
      <c r="A858" s="47" t="str">
        <f t="shared" si="5"/>
        <v>NHS111PS-202223-H2</v>
      </c>
      <c r="B858" s="47" t="str">
        <f>VLOOKUP($A858,Refs!$J$2:$K$15,2,FALSE)</f>
        <v>Oct 2022 to Mar 2023</v>
      </c>
      <c r="C858" t="s">
        <v>550</v>
      </c>
      <c r="D858" t="s">
        <v>11</v>
      </c>
      <c r="E858" t="s">
        <v>523</v>
      </c>
      <c r="F858" t="s">
        <v>21</v>
      </c>
      <c r="G858" t="s">
        <v>525</v>
      </c>
      <c r="H858" t="s">
        <v>22</v>
      </c>
      <c r="I858" t="s">
        <v>75</v>
      </c>
      <c r="J858" s="67" t="s">
        <v>510</v>
      </c>
      <c r="K858">
        <v>52</v>
      </c>
    </row>
    <row r="859" spans="1:11" x14ac:dyDescent="0.3">
      <c r="A859" s="47" t="str">
        <f t="shared" si="5"/>
        <v>NHS111PS-202223-H2</v>
      </c>
      <c r="B859" s="47" t="str">
        <f>VLOOKUP($A859,Refs!$J$2:$K$15,2,FALSE)</f>
        <v>Oct 2022 to Mar 2023</v>
      </c>
      <c r="C859" t="s">
        <v>550</v>
      </c>
      <c r="D859" t="s">
        <v>11</v>
      </c>
      <c r="E859" t="s">
        <v>523</v>
      </c>
      <c r="F859" t="s">
        <v>21</v>
      </c>
      <c r="G859" t="s">
        <v>525</v>
      </c>
      <c r="H859" t="s">
        <v>22</v>
      </c>
      <c r="I859" t="s">
        <v>75</v>
      </c>
      <c r="J859" s="67" t="s">
        <v>511</v>
      </c>
      <c r="K859">
        <v>21</v>
      </c>
    </row>
    <row r="860" spans="1:11" x14ac:dyDescent="0.3">
      <c r="A860" s="47" t="str">
        <f t="shared" si="5"/>
        <v>NHS111PS-202223-H2</v>
      </c>
      <c r="B860" s="47" t="str">
        <f>VLOOKUP($A860,Refs!$J$2:$K$15,2,FALSE)</f>
        <v>Oct 2022 to Mar 2023</v>
      </c>
      <c r="C860" t="s">
        <v>550</v>
      </c>
      <c r="D860" t="s">
        <v>11</v>
      </c>
      <c r="E860" t="s">
        <v>523</v>
      </c>
      <c r="F860" t="s">
        <v>21</v>
      </c>
      <c r="G860" t="s">
        <v>525</v>
      </c>
      <c r="H860" t="s">
        <v>22</v>
      </c>
      <c r="I860" t="s">
        <v>75</v>
      </c>
      <c r="J860" s="67" t="s">
        <v>512</v>
      </c>
      <c r="K860">
        <v>9</v>
      </c>
    </row>
    <row r="861" spans="1:11" x14ac:dyDescent="0.3">
      <c r="A861" s="47" t="str">
        <f t="shared" si="5"/>
        <v>NHS111PS-202223-H2</v>
      </c>
      <c r="B861" s="47" t="str">
        <f>VLOOKUP($A861,Refs!$J$2:$K$15,2,FALSE)</f>
        <v>Oct 2022 to Mar 2023</v>
      </c>
      <c r="C861" t="s">
        <v>550</v>
      </c>
      <c r="D861" t="s">
        <v>11</v>
      </c>
      <c r="E861" t="s">
        <v>523</v>
      </c>
      <c r="F861" t="s">
        <v>21</v>
      </c>
      <c r="G861" t="s">
        <v>525</v>
      </c>
      <c r="H861" t="s">
        <v>22</v>
      </c>
      <c r="I861" t="s">
        <v>75</v>
      </c>
      <c r="J861" s="67" t="s">
        <v>513</v>
      </c>
      <c r="K861">
        <v>93</v>
      </c>
    </row>
    <row r="862" spans="1:11" x14ac:dyDescent="0.3">
      <c r="A862" s="47" t="str">
        <f t="shared" si="5"/>
        <v>NHS111PS-202223-H2</v>
      </c>
      <c r="B862" s="47" t="str">
        <f>VLOOKUP($A862,Refs!$J$2:$K$15,2,FALSE)</f>
        <v>Oct 2022 to Mar 2023</v>
      </c>
      <c r="C862" t="s">
        <v>550</v>
      </c>
      <c r="D862" t="s">
        <v>11</v>
      </c>
      <c r="E862" t="s">
        <v>523</v>
      </c>
      <c r="F862" t="s">
        <v>21</v>
      </c>
      <c r="G862" t="s">
        <v>525</v>
      </c>
      <c r="H862" t="s">
        <v>22</v>
      </c>
      <c r="I862" t="s">
        <v>75</v>
      </c>
      <c r="J862" s="67" t="s">
        <v>514</v>
      </c>
      <c r="K862">
        <v>7</v>
      </c>
    </row>
    <row r="863" spans="1:11" x14ac:dyDescent="0.3">
      <c r="A863" s="47" t="str">
        <f t="shared" si="5"/>
        <v>NHS111PS-202223-H2</v>
      </c>
      <c r="B863" s="47" t="str">
        <f>VLOOKUP($A863,Refs!$J$2:$K$15,2,FALSE)</f>
        <v>Oct 2022 to Mar 2023</v>
      </c>
      <c r="C863" t="s">
        <v>550</v>
      </c>
      <c r="D863" t="s">
        <v>11</v>
      </c>
      <c r="E863" t="s">
        <v>523</v>
      </c>
      <c r="F863" t="s">
        <v>21</v>
      </c>
      <c r="G863" t="s">
        <v>525</v>
      </c>
      <c r="H863" t="s">
        <v>22</v>
      </c>
      <c r="I863" t="s">
        <v>75</v>
      </c>
      <c r="J863" s="67" t="s">
        <v>515</v>
      </c>
      <c r="K863">
        <v>65</v>
      </c>
    </row>
    <row r="864" spans="1:11" x14ac:dyDescent="0.3">
      <c r="A864" s="47" t="str">
        <f t="shared" si="5"/>
        <v>NHS111PS-202223-H2</v>
      </c>
      <c r="B864" s="47" t="str">
        <f>VLOOKUP($A864,Refs!$J$2:$K$15,2,FALSE)</f>
        <v>Oct 2022 to Mar 2023</v>
      </c>
      <c r="C864" t="s">
        <v>550</v>
      </c>
      <c r="D864" t="s">
        <v>11</v>
      </c>
      <c r="E864" t="s">
        <v>523</v>
      </c>
      <c r="F864" t="s">
        <v>21</v>
      </c>
      <c r="G864" t="s">
        <v>525</v>
      </c>
      <c r="H864" t="s">
        <v>22</v>
      </c>
      <c r="I864" t="s">
        <v>75</v>
      </c>
      <c r="J864" s="67" t="s">
        <v>516</v>
      </c>
      <c r="K864">
        <v>104</v>
      </c>
    </row>
    <row r="865" spans="1:11" x14ac:dyDescent="0.3">
      <c r="A865" s="47" t="str">
        <f t="shared" si="5"/>
        <v>NHS111PS-202223-H2</v>
      </c>
      <c r="B865" s="47" t="str">
        <f>VLOOKUP($A865,Refs!$J$2:$K$15,2,FALSE)</f>
        <v>Oct 2022 to Mar 2023</v>
      </c>
      <c r="C865" t="s">
        <v>550</v>
      </c>
      <c r="D865" t="s">
        <v>11</v>
      </c>
      <c r="E865" t="s">
        <v>523</v>
      </c>
      <c r="F865" t="s">
        <v>21</v>
      </c>
      <c r="G865" t="s">
        <v>525</v>
      </c>
      <c r="H865" t="s">
        <v>22</v>
      </c>
      <c r="I865" t="s">
        <v>75</v>
      </c>
      <c r="J865" s="67" t="s">
        <v>517</v>
      </c>
      <c r="K865">
        <v>10</v>
      </c>
    </row>
    <row r="866" spans="1:11" x14ac:dyDescent="0.3">
      <c r="A866" s="47" t="str">
        <f t="shared" si="5"/>
        <v>NHS111PS-202223-H2</v>
      </c>
      <c r="B866" s="47" t="str">
        <f>VLOOKUP($A866,Refs!$J$2:$K$15,2,FALSE)</f>
        <v>Oct 2022 to Mar 2023</v>
      </c>
      <c r="C866" t="s">
        <v>550</v>
      </c>
      <c r="D866" t="s">
        <v>11</v>
      </c>
      <c r="E866" t="s">
        <v>523</v>
      </c>
      <c r="F866" t="s">
        <v>21</v>
      </c>
      <c r="G866" t="s">
        <v>525</v>
      </c>
      <c r="H866" t="s">
        <v>25</v>
      </c>
      <c r="I866" t="s">
        <v>170</v>
      </c>
      <c r="J866" s="67">
        <v>1</v>
      </c>
      <c r="K866">
        <v>12106</v>
      </c>
    </row>
    <row r="867" spans="1:11" x14ac:dyDescent="0.3">
      <c r="A867" s="47" t="str">
        <f t="shared" si="5"/>
        <v>NHS111PS-202223-H2</v>
      </c>
      <c r="B867" s="47" t="str">
        <f>VLOOKUP($A867,Refs!$J$2:$K$15,2,FALSE)</f>
        <v>Oct 2022 to Mar 2023</v>
      </c>
      <c r="C867" t="s">
        <v>550</v>
      </c>
      <c r="D867" t="s">
        <v>11</v>
      </c>
      <c r="E867" t="s">
        <v>523</v>
      </c>
      <c r="F867" t="s">
        <v>21</v>
      </c>
      <c r="G867" t="s">
        <v>525</v>
      </c>
      <c r="H867" t="s">
        <v>25</v>
      </c>
      <c r="I867" t="s">
        <v>170</v>
      </c>
      <c r="J867" s="67">
        <v>2</v>
      </c>
      <c r="K867">
        <v>617</v>
      </c>
    </row>
    <row r="868" spans="1:11" x14ac:dyDescent="0.3">
      <c r="A868" s="47" t="str">
        <f t="shared" si="5"/>
        <v>NHS111PS-202223-H2</v>
      </c>
      <c r="B868" s="47" t="str">
        <f>VLOOKUP($A868,Refs!$J$2:$K$15,2,FALSE)</f>
        <v>Oct 2022 to Mar 2023</v>
      </c>
      <c r="C868" t="s">
        <v>550</v>
      </c>
      <c r="D868" t="s">
        <v>11</v>
      </c>
      <c r="E868" t="s">
        <v>523</v>
      </c>
      <c r="F868" t="s">
        <v>21</v>
      </c>
      <c r="G868" t="s">
        <v>525</v>
      </c>
      <c r="H868" t="s">
        <v>25</v>
      </c>
      <c r="I868" t="s">
        <v>170</v>
      </c>
      <c r="J868" s="67" t="s">
        <v>504</v>
      </c>
      <c r="K868">
        <v>206</v>
      </c>
    </row>
    <row r="869" spans="1:11" x14ac:dyDescent="0.3">
      <c r="A869" s="47" t="str">
        <f t="shared" si="5"/>
        <v>NHS111PS-202223-H2</v>
      </c>
      <c r="B869" s="47" t="str">
        <f>VLOOKUP($A869,Refs!$J$2:$K$15,2,FALSE)</f>
        <v>Oct 2022 to Mar 2023</v>
      </c>
      <c r="C869" t="s">
        <v>550</v>
      </c>
      <c r="D869" t="s">
        <v>11</v>
      </c>
      <c r="E869" t="s">
        <v>523</v>
      </c>
      <c r="F869" t="s">
        <v>21</v>
      </c>
      <c r="G869" t="s">
        <v>525</v>
      </c>
      <c r="H869" t="s">
        <v>25</v>
      </c>
      <c r="I869" t="s">
        <v>170</v>
      </c>
      <c r="J869" s="67" t="s">
        <v>505</v>
      </c>
      <c r="K869">
        <v>86</v>
      </c>
    </row>
    <row r="870" spans="1:11" x14ac:dyDescent="0.3">
      <c r="A870" s="47" t="str">
        <f t="shared" si="5"/>
        <v>NHS111PS-202223-H2</v>
      </c>
      <c r="B870" s="47" t="str">
        <f>VLOOKUP($A870,Refs!$J$2:$K$15,2,FALSE)</f>
        <v>Oct 2022 to Mar 2023</v>
      </c>
      <c r="C870" t="s">
        <v>550</v>
      </c>
      <c r="D870" t="s">
        <v>11</v>
      </c>
      <c r="E870" t="s">
        <v>523</v>
      </c>
      <c r="F870" t="s">
        <v>21</v>
      </c>
      <c r="G870" t="s">
        <v>525</v>
      </c>
      <c r="H870" t="s">
        <v>25</v>
      </c>
      <c r="I870" t="s">
        <v>170</v>
      </c>
      <c r="J870" s="67" t="s">
        <v>506</v>
      </c>
      <c r="K870">
        <v>32</v>
      </c>
    </row>
    <row r="871" spans="1:11" x14ac:dyDescent="0.3">
      <c r="A871" s="47" t="str">
        <f t="shared" si="5"/>
        <v>NHS111PS-202223-H2</v>
      </c>
      <c r="B871" s="47" t="str">
        <f>VLOOKUP($A871,Refs!$J$2:$K$15,2,FALSE)</f>
        <v>Oct 2022 to Mar 2023</v>
      </c>
      <c r="C871" t="s">
        <v>550</v>
      </c>
      <c r="D871" t="s">
        <v>11</v>
      </c>
      <c r="E871" t="s">
        <v>523</v>
      </c>
      <c r="F871" t="s">
        <v>21</v>
      </c>
      <c r="G871" t="s">
        <v>525</v>
      </c>
      <c r="H871" t="s">
        <v>25</v>
      </c>
      <c r="I871" t="s">
        <v>170</v>
      </c>
      <c r="J871" s="67" t="s">
        <v>507</v>
      </c>
      <c r="K871">
        <v>93</v>
      </c>
    </row>
    <row r="872" spans="1:11" x14ac:dyDescent="0.3">
      <c r="A872" s="47" t="str">
        <f t="shared" si="5"/>
        <v>NHS111PS-202223-H2</v>
      </c>
      <c r="B872" s="47" t="str">
        <f>VLOOKUP($A872,Refs!$J$2:$K$15,2,FALSE)</f>
        <v>Oct 2022 to Mar 2023</v>
      </c>
      <c r="C872" t="s">
        <v>550</v>
      </c>
      <c r="D872" t="s">
        <v>11</v>
      </c>
      <c r="E872" t="s">
        <v>523</v>
      </c>
      <c r="F872" t="s">
        <v>21</v>
      </c>
      <c r="G872" t="s">
        <v>525</v>
      </c>
      <c r="H872" t="s">
        <v>25</v>
      </c>
      <c r="I872" t="s">
        <v>170</v>
      </c>
      <c r="J872" s="67" t="s">
        <v>508</v>
      </c>
      <c r="K872">
        <v>178</v>
      </c>
    </row>
    <row r="873" spans="1:11" x14ac:dyDescent="0.3">
      <c r="A873" s="47" t="str">
        <f t="shared" si="5"/>
        <v>NHS111PS-202223-H2</v>
      </c>
      <c r="B873" s="47" t="str">
        <f>VLOOKUP($A873,Refs!$J$2:$K$15,2,FALSE)</f>
        <v>Oct 2022 to Mar 2023</v>
      </c>
      <c r="C873" t="s">
        <v>550</v>
      </c>
      <c r="D873" t="s">
        <v>11</v>
      </c>
      <c r="E873" t="s">
        <v>523</v>
      </c>
      <c r="F873" t="s">
        <v>21</v>
      </c>
      <c r="G873" t="s">
        <v>525</v>
      </c>
      <c r="H873" t="s">
        <v>25</v>
      </c>
      <c r="I873" t="s">
        <v>170</v>
      </c>
      <c r="J873" s="67" t="s">
        <v>509</v>
      </c>
      <c r="K873">
        <v>22</v>
      </c>
    </row>
    <row r="874" spans="1:11" x14ac:dyDescent="0.3">
      <c r="A874" s="47" t="str">
        <f t="shared" si="5"/>
        <v>NHS111PS-202223-H2</v>
      </c>
      <c r="B874" s="47" t="str">
        <f>VLOOKUP($A874,Refs!$J$2:$K$15,2,FALSE)</f>
        <v>Oct 2022 to Mar 2023</v>
      </c>
      <c r="C874" t="s">
        <v>550</v>
      </c>
      <c r="D874" t="s">
        <v>11</v>
      </c>
      <c r="E874" t="s">
        <v>523</v>
      </c>
      <c r="F874" t="s">
        <v>21</v>
      </c>
      <c r="G874" t="s">
        <v>525</v>
      </c>
      <c r="H874" t="s">
        <v>25</v>
      </c>
      <c r="I874" t="s">
        <v>170</v>
      </c>
      <c r="J874" s="67" t="s">
        <v>510</v>
      </c>
      <c r="K874">
        <v>80</v>
      </c>
    </row>
    <row r="875" spans="1:11" x14ac:dyDescent="0.3">
      <c r="A875" s="47" t="str">
        <f t="shared" si="5"/>
        <v>NHS111PS-202223-H2</v>
      </c>
      <c r="B875" s="47" t="str">
        <f>VLOOKUP($A875,Refs!$J$2:$K$15,2,FALSE)</f>
        <v>Oct 2022 to Mar 2023</v>
      </c>
      <c r="C875" t="s">
        <v>550</v>
      </c>
      <c r="D875" t="s">
        <v>11</v>
      </c>
      <c r="E875" t="s">
        <v>523</v>
      </c>
      <c r="F875" t="s">
        <v>21</v>
      </c>
      <c r="G875" t="s">
        <v>525</v>
      </c>
      <c r="H875" t="s">
        <v>25</v>
      </c>
      <c r="I875" t="s">
        <v>170</v>
      </c>
      <c r="J875" s="67" t="s">
        <v>511</v>
      </c>
      <c r="K875">
        <v>31</v>
      </c>
    </row>
    <row r="876" spans="1:11" x14ac:dyDescent="0.3">
      <c r="A876" s="47" t="str">
        <f t="shared" si="5"/>
        <v>NHS111PS-202223-H2</v>
      </c>
      <c r="B876" s="47" t="str">
        <f>VLOOKUP($A876,Refs!$J$2:$K$15,2,FALSE)</f>
        <v>Oct 2022 to Mar 2023</v>
      </c>
      <c r="C876" t="s">
        <v>550</v>
      </c>
      <c r="D876" t="s">
        <v>11</v>
      </c>
      <c r="E876" t="s">
        <v>523</v>
      </c>
      <c r="F876" t="s">
        <v>21</v>
      </c>
      <c r="G876" t="s">
        <v>525</v>
      </c>
      <c r="H876" t="s">
        <v>25</v>
      </c>
      <c r="I876" t="s">
        <v>170</v>
      </c>
      <c r="J876" s="67" t="s">
        <v>512</v>
      </c>
      <c r="K876">
        <v>21</v>
      </c>
    </row>
    <row r="877" spans="1:11" x14ac:dyDescent="0.3">
      <c r="A877" s="47" t="str">
        <f t="shared" si="5"/>
        <v>NHS111PS-202223-H2</v>
      </c>
      <c r="B877" s="47" t="str">
        <f>VLOOKUP($A877,Refs!$J$2:$K$15,2,FALSE)</f>
        <v>Oct 2022 to Mar 2023</v>
      </c>
      <c r="C877" t="s">
        <v>550</v>
      </c>
      <c r="D877" t="s">
        <v>11</v>
      </c>
      <c r="E877" t="s">
        <v>523</v>
      </c>
      <c r="F877" t="s">
        <v>21</v>
      </c>
      <c r="G877" t="s">
        <v>525</v>
      </c>
      <c r="H877" t="s">
        <v>25</v>
      </c>
      <c r="I877" t="s">
        <v>170</v>
      </c>
      <c r="J877" s="67" t="s">
        <v>513</v>
      </c>
      <c r="K877">
        <v>145</v>
      </c>
    </row>
    <row r="878" spans="1:11" x14ac:dyDescent="0.3">
      <c r="A878" s="47" t="str">
        <f t="shared" si="5"/>
        <v>NHS111PS-202223-H2</v>
      </c>
      <c r="B878" s="47" t="str">
        <f>VLOOKUP($A878,Refs!$J$2:$K$15,2,FALSE)</f>
        <v>Oct 2022 to Mar 2023</v>
      </c>
      <c r="C878" t="s">
        <v>550</v>
      </c>
      <c r="D878" t="s">
        <v>11</v>
      </c>
      <c r="E878" t="s">
        <v>523</v>
      </c>
      <c r="F878" t="s">
        <v>21</v>
      </c>
      <c r="G878" t="s">
        <v>525</v>
      </c>
      <c r="H878" t="s">
        <v>25</v>
      </c>
      <c r="I878" t="s">
        <v>170</v>
      </c>
      <c r="J878" s="67" t="s">
        <v>514</v>
      </c>
      <c r="K878">
        <v>14</v>
      </c>
    </row>
    <row r="879" spans="1:11" x14ac:dyDescent="0.3">
      <c r="A879" s="47" t="str">
        <f t="shared" si="5"/>
        <v>NHS111PS-202223-H2</v>
      </c>
      <c r="B879" s="47" t="str">
        <f>VLOOKUP($A879,Refs!$J$2:$K$15,2,FALSE)</f>
        <v>Oct 2022 to Mar 2023</v>
      </c>
      <c r="C879" t="s">
        <v>550</v>
      </c>
      <c r="D879" t="s">
        <v>11</v>
      </c>
      <c r="E879" t="s">
        <v>523</v>
      </c>
      <c r="F879" t="s">
        <v>21</v>
      </c>
      <c r="G879" t="s">
        <v>525</v>
      </c>
      <c r="H879" t="s">
        <v>25</v>
      </c>
      <c r="I879" t="s">
        <v>170</v>
      </c>
      <c r="J879" s="67" t="s">
        <v>515</v>
      </c>
      <c r="K879">
        <v>145</v>
      </c>
    </row>
    <row r="880" spans="1:11" x14ac:dyDescent="0.3">
      <c r="A880" s="47" t="str">
        <f t="shared" si="5"/>
        <v>NHS111PS-202223-H2</v>
      </c>
      <c r="B880" s="47" t="str">
        <f>VLOOKUP($A880,Refs!$J$2:$K$15,2,FALSE)</f>
        <v>Oct 2022 to Mar 2023</v>
      </c>
      <c r="C880" t="s">
        <v>550</v>
      </c>
      <c r="D880" t="s">
        <v>11</v>
      </c>
      <c r="E880" t="s">
        <v>523</v>
      </c>
      <c r="F880" t="s">
        <v>21</v>
      </c>
      <c r="G880" t="s">
        <v>525</v>
      </c>
      <c r="H880" t="s">
        <v>25</v>
      </c>
      <c r="I880" t="s">
        <v>170</v>
      </c>
      <c r="J880" s="67" t="s">
        <v>516</v>
      </c>
      <c r="K880">
        <v>174</v>
      </c>
    </row>
    <row r="881" spans="1:11" x14ac:dyDescent="0.3">
      <c r="A881" s="47" t="str">
        <f t="shared" si="5"/>
        <v>NHS111PS-202223-H2</v>
      </c>
      <c r="B881" s="47" t="str">
        <f>VLOOKUP($A881,Refs!$J$2:$K$15,2,FALSE)</f>
        <v>Oct 2022 to Mar 2023</v>
      </c>
      <c r="C881" t="s">
        <v>550</v>
      </c>
      <c r="D881" t="s">
        <v>11</v>
      </c>
      <c r="E881" t="s">
        <v>523</v>
      </c>
      <c r="F881" t="s">
        <v>21</v>
      </c>
      <c r="G881" t="s">
        <v>525</v>
      </c>
      <c r="H881" t="s">
        <v>25</v>
      </c>
      <c r="I881" t="s">
        <v>170</v>
      </c>
      <c r="J881" s="67" t="s">
        <v>517</v>
      </c>
      <c r="K881">
        <v>7</v>
      </c>
    </row>
    <row r="882" spans="1:11" x14ac:dyDescent="0.3">
      <c r="A882" s="47" t="str">
        <f t="shared" si="5"/>
        <v>NHS111PS-202223-H2</v>
      </c>
      <c r="B882" s="47" t="str">
        <f>VLOOKUP($A882,Refs!$J$2:$K$15,2,FALSE)</f>
        <v>Oct 2022 to Mar 2023</v>
      </c>
      <c r="C882" t="s">
        <v>550</v>
      </c>
      <c r="D882" t="s">
        <v>5</v>
      </c>
      <c r="E882" t="s">
        <v>524</v>
      </c>
      <c r="F882" t="s">
        <v>6</v>
      </c>
      <c r="G882" t="s">
        <v>526</v>
      </c>
      <c r="H882" t="s">
        <v>7</v>
      </c>
      <c r="I882" t="s">
        <v>78</v>
      </c>
      <c r="J882" s="67">
        <v>1</v>
      </c>
      <c r="K882">
        <v>1124</v>
      </c>
    </row>
    <row r="883" spans="1:11" x14ac:dyDescent="0.3">
      <c r="A883" s="47" t="str">
        <f t="shared" si="5"/>
        <v>NHS111PS-202223-H2</v>
      </c>
      <c r="B883" s="47" t="str">
        <f>VLOOKUP($A883,Refs!$J$2:$K$15,2,FALSE)</f>
        <v>Oct 2022 to Mar 2023</v>
      </c>
      <c r="C883" t="s">
        <v>550</v>
      </c>
      <c r="D883" t="s">
        <v>5</v>
      </c>
      <c r="E883" t="s">
        <v>524</v>
      </c>
      <c r="F883" t="s">
        <v>6</v>
      </c>
      <c r="G883" t="s">
        <v>526</v>
      </c>
      <c r="H883" t="s">
        <v>7</v>
      </c>
      <c r="I883" t="s">
        <v>78</v>
      </c>
      <c r="J883" s="67">
        <v>2</v>
      </c>
      <c r="K883">
        <v>201</v>
      </c>
    </row>
    <row r="884" spans="1:11" x14ac:dyDescent="0.3">
      <c r="A884" s="47" t="str">
        <f t="shared" si="5"/>
        <v>NHS111PS-202223-H2</v>
      </c>
      <c r="B884" s="47" t="str">
        <f>VLOOKUP($A884,Refs!$J$2:$K$15,2,FALSE)</f>
        <v>Oct 2022 to Mar 2023</v>
      </c>
      <c r="C884" t="s">
        <v>550</v>
      </c>
      <c r="D884" t="s">
        <v>5</v>
      </c>
      <c r="E884" t="s">
        <v>524</v>
      </c>
      <c r="F884" t="s">
        <v>6</v>
      </c>
      <c r="G884" t="s">
        <v>526</v>
      </c>
      <c r="H884" t="s">
        <v>7</v>
      </c>
      <c r="I884" t="s">
        <v>78</v>
      </c>
      <c r="J884" s="67" t="s">
        <v>504</v>
      </c>
      <c r="K884">
        <v>132</v>
      </c>
    </row>
    <row r="885" spans="1:11" x14ac:dyDescent="0.3">
      <c r="A885" s="47" t="str">
        <f t="shared" si="5"/>
        <v>NHS111PS-202223-H2</v>
      </c>
      <c r="B885" s="47" t="str">
        <f>VLOOKUP($A885,Refs!$J$2:$K$15,2,FALSE)</f>
        <v>Oct 2022 to Mar 2023</v>
      </c>
      <c r="C885" t="s">
        <v>550</v>
      </c>
      <c r="D885" t="s">
        <v>5</v>
      </c>
      <c r="E885" t="s">
        <v>524</v>
      </c>
      <c r="F885" t="s">
        <v>6</v>
      </c>
      <c r="G885" t="s">
        <v>526</v>
      </c>
      <c r="H885" t="s">
        <v>7</v>
      </c>
      <c r="I885" t="s">
        <v>78</v>
      </c>
      <c r="J885" s="67" t="s">
        <v>505</v>
      </c>
      <c r="K885">
        <v>32</v>
      </c>
    </row>
    <row r="886" spans="1:11" x14ac:dyDescent="0.3">
      <c r="A886" s="47" t="str">
        <f t="shared" si="5"/>
        <v>NHS111PS-202223-H2</v>
      </c>
      <c r="B886" s="47" t="str">
        <f>VLOOKUP($A886,Refs!$J$2:$K$15,2,FALSE)</f>
        <v>Oct 2022 to Mar 2023</v>
      </c>
      <c r="C886" t="s">
        <v>550</v>
      </c>
      <c r="D886" t="s">
        <v>5</v>
      </c>
      <c r="E886" t="s">
        <v>524</v>
      </c>
      <c r="F886" t="s">
        <v>6</v>
      </c>
      <c r="G886" t="s">
        <v>526</v>
      </c>
      <c r="H886" t="s">
        <v>7</v>
      </c>
      <c r="I886" t="s">
        <v>78</v>
      </c>
      <c r="J886" s="67" t="s">
        <v>506</v>
      </c>
      <c r="K886">
        <v>8</v>
      </c>
    </row>
    <row r="887" spans="1:11" x14ac:dyDescent="0.3">
      <c r="A887" s="47" t="str">
        <f t="shared" si="5"/>
        <v>NHS111PS-202223-H2</v>
      </c>
      <c r="B887" s="47" t="str">
        <f>VLOOKUP($A887,Refs!$J$2:$K$15,2,FALSE)</f>
        <v>Oct 2022 to Mar 2023</v>
      </c>
      <c r="C887" t="s">
        <v>550</v>
      </c>
      <c r="D887" t="s">
        <v>5</v>
      </c>
      <c r="E887" t="s">
        <v>524</v>
      </c>
      <c r="F887" t="s">
        <v>6</v>
      </c>
      <c r="G887" t="s">
        <v>526</v>
      </c>
      <c r="H887" t="s">
        <v>7</v>
      </c>
      <c r="I887" t="s">
        <v>78</v>
      </c>
      <c r="J887" s="67" t="s">
        <v>507</v>
      </c>
      <c r="K887">
        <v>5</v>
      </c>
    </row>
    <row r="888" spans="1:11" x14ac:dyDescent="0.3">
      <c r="A888" s="47" t="str">
        <f t="shared" si="5"/>
        <v>NHS111PS-202223-H2</v>
      </c>
      <c r="B888" s="47" t="str">
        <f>VLOOKUP($A888,Refs!$J$2:$K$15,2,FALSE)</f>
        <v>Oct 2022 to Mar 2023</v>
      </c>
      <c r="C888" t="s">
        <v>550</v>
      </c>
      <c r="D888" t="s">
        <v>5</v>
      </c>
      <c r="E888" t="s">
        <v>524</v>
      </c>
      <c r="F888" t="s">
        <v>6</v>
      </c>
      <c r="G888" t="s">
        <v>526</v>
      </c>
      <c r="H888" t="s">
        <v>7</v>
      </c>
      <c r="I888" t="s">
        <v>78</v>
      </c>
      <c r="J888" s="67" t="s">
        <v>508</v>
      </c>
      <c r="K888">
        <v>4</v>
      </c>
    </row>
    <row r="889" spans="1:11" x14ac:dyDescent="0.3">
      <c r="A889" s="47" t="str">
        <f t="shared" si="5"/>
        <v>NHS111PS-202223-H2</v>
      </c>
      <c r="B889" s="47" t="str">
        <f>VLOOKUP($A889,Refs!$J$2:$K$15,2,FALSE)</f>
        <v>Oct 2022 to Mar 2023</v>
      </c>
      <c r="C889" t="s">
        <v>550</v>
      </c>
      <c r="D889" t="s">
        <v>5</v>
      </c>
      <c r="E889" t="s">
        <v>524</v>
      </c>
      <c r="F889" t="s">
        <v>6</v>
      </c>
      <c r="G889" t="s">
        <v>526</v>
      </c>
      <c r="H889" t="s">
        <v>7</v>
      </c>
      <c r="I889" t="s">
        <v>78</v>
      </c>
      <c r="J889" s="67" t="s">
        <v>509</v>
      </c>
      <c r="K889">
        <v>20</v>
      </c>
    </row>
    <row r="890" spans="1:11" x14ac:dyDescent="0.3">
      <c r="A890" s="47" t="str">
        <f t="shared" si="5"/>
        <v>NHS111PS-202223-H2</v>
      </c>
      <c r="B890" s="47" t="str">
        <f>VLOOKUP($A890,Refs!$J$2:$K$15,2,FALSE)</f>
        <v>Oct 2022 to Mar 2023</v>
      </c>
      <c r="C890" t="s">
        <v>550</v>
      </c>
      <c r="D890" t="s">
        <v>5</v>
      </c>
      <c r="E890" t="s">
        <v>524</v>
      </c>
      <c r="F890" t="s">
        <v>6</v>
      </c>
      <c r="G890" t="s">
        <v>526</v>
      </c>
      <c r="H890" t="s">
        <v>7</v>
      </c>
      <c r="I890" t="s">
        <v>78</v>
      </c>
      <c r="J890" s="67" t="s">
        <v>510</v>
      </c>
      <c r="K890">
        <v>60</v>
      </c>
    </row>
    <row r="891" spans="1:11" x14ac:dyDescent="0.3">
      <c r="A891" s="47" t="str">
        <f t="shared" si="5"/>
        <v>NHS111PS-202223-H2</v>
      </c>
      <c r="B891" s="47" t="str">
        <f>VLOOKUP($A891,Refs!$J$2:$K$15,2,FALSE)</f>
        <v>Oct 2022 to Mar 2023</v>
      </c>
      <c r="C891" t="s">
        <v>550</v>
      </c>
      <c r="D891" t="s">
        <v>5</v>
      </c>
      <c r="E891" t="s">
        <v>524</v>
      </c>
      <c r="F891" t="s">
        <v>6</v>
      </c>
      <c r="G891" t="s">
        <v>526</v>
      </c>
      <c r="H891" t="s">
        <v>7</v>
      </c>
      <c r="I891" t="s">
        <v>78</v>
      </c>
      <c r="J891" s="67" t="s">
        <v>511</v>
      </c>
      <c r="K891">
        <v>41</v>
      </c>
    </row>
    <row r="892" spans="1:11" x14ac:dyDescent="0.3">
      <c r="A892" s="47" t="str">
        <f t="shared" si="5"/>
        <v>NHS111PS-202223-H2</v>
      </c>
      <c r="B892" s="47" t="str">
        <f>VLOOKUP($A892,Refs!$J$2:$K$15,2,FALSE)</f>
        <v>Oct 2022 to Mar 2023</v>
      </c>
      <c r="C892" t="s">
        <v>550</v>
      </c>
      <c r="D892" t="s">
        <v>5</v>
      </c>
      <c r="E892" t="s">
        <v>524</v>
      </c>
      <c r="F892" t="s">
        <v>6</v>
      </c>
      <c r="G892" t="s">
        <v>526</v>
      </c>
      <c r="H892" t="s">
        <v>7</v>
      </c>
      <c r="I892" t="s">
        <v>78</v>
      </c>
      <c r="J892" s="67" t="s">
        <v>512</v>
      </c>
      <c r="K892">
        <v>37</v>
      </c>
    </row>
    <row r="893" spans="1:11" x14ac:dyDescent="0.3">
      <c r="A893" s="47" t="str">
        <f t="shared" si="5"/>
        <v>NHS111PS-202223-H2</v>
      </c>
      <c r="B893" s="47" t="str">
        <f>VLOOKUP($A893,Refs!$J$2:$K$15,2,FALSE)</f>
        <v>Oct 2022 to Mar 2023</v>
      </c>
      <c r="C893" t="s">
        <v>550</v>
      </c>
      <c r="D893" t="s">
        <v>5</v>
      </c>
      <c r="E893" t="s">
        <v>524</v>
      </c>
      <c r="F893" t="s">
        <v>6</v>
      </c>
      <c r="G893" t="s">
        <v>526</v>
      </c>
      <c r="H893" t="s">
        <v>7</v>
      </c>
      <c r="I893" t="s">
        <v>78</v>
      </c>
      <c r="J893" s="67" t="s">
        <v>513</v>
      </c>
      <c r="K893">
        <v>23</v>
      </c>
    </row>
    <row r="894" spans="1:11" x14ac:dyDescent="0.3">
      <c r="A894" s="47" t="str">
        <f t="shared" si="5"/>
        <v>NHS111PS-202223-H2</v>
      </c>
      <c r="B894" s="47" t="str">
        <f>VLOOKUP($A894,Refs!$J$2:$K$15,2,FALSE)</f>
        <v>Oct 2022 to Mar 2023</v>
      </c>
      <c r="C894" t="s">
        <v>550</v>
      </c>
      <c r="D894" t="s">
        <v>5</v>
      </c>
      <c r="E894" t="s">
        <v>524</v>
      </c>
      <c r="F894" t="s">
        <v>6</v>
      </c>
      <c r="G894" t="s">
        <v>526</v>
      </c>
      <c r="H894" t="s">
        <v>7</v>
      </c>
      <c r="I894" t="s">
        <v>78</v>
      </c>
      <c r="J894" s="67" t="s">
        <v>514</v>
      </c>
      <c r="K894">
        <v>5</v>
      </c>
    </row>
    <row r="895" spans="1:11" x14ac:dyDescent="0.3">
      <c r="A895" s="47" t="str">
        <f t="shared" si="5"/>
        <v>NHS111PS-202223-H2</v>
      </c>
      <c r="B895" s="47" t="str">
        <f>VLOOKUP($A895,Refs!$J$2:$K$15,2,FALSE)</f>
        <v>Oct 2022 to Mar 2023</v>
      </c>
      <c r="C895" t="s">
        <v>550</v>
      </c>
      <c r="D895" t="s">
        <v>5</v>
      </c>
      <c r="E895" t="s">
        <v>524</v>
      </c>
      <c r="F895" t="s">
        <v>6</v>
      </c>
      <c r="G895" t="s">
        <v>526</v>
      </c>
      <c r="H895" t="s">
        <v>7</v>
      </c>
      <c r="I895" t="s">
        <v>78</v>
      </c>
      <c r="J895" s="67" t="s">
        <v>515</v>
      </c>
      <c r="K895">
        <v>8</v>
      </c>
    </row>
    <row r="896" spans="1:11" x14ac:dyDescent="0.3">
      <c r="A896" s="47" t="str">
        <f t="shared" si="5"/>
        <v>NHS111PS-202223-H2</v>
      </c>
      <c r="B896" s="47" t="str">
        <f>VLOOKUP($A896,Refs!$J$2:$K$15,2,FALSE)</f>
        <v>Oct 2022 to Mar 2023</v>
      </c>
      <c r="C896" t="s">
        <v>550</v>
      </c>
      <c r="D896" t="s">
        <v>5</v>
      </c>
      <c r="E896" t="s">
        <v>524</v>
      </c>
      <c r="F896" t="s">
        <v>6</v>
      </c>
      <c r="G896" t="s">
        <v>526</v>
      </c>
      <c r="H896" t="s">
        <v>7</v>
      </c>
      <c r="I896" t="s">
        <v>78</v>
      </c>
      <c r="J896" s="67" t="s">
        <v>516</v>
      </c>
      <c r="K896">
        <v>7</v>
      </c>
    </row>
    <row r="897" spans="1:11" x14ac:dyDescent="0.3">
      <c r="A897" s="47" t="str">
        <f t="shared" si="5"/>
        <v>NHS111PS-202223-H2</v>
      </c>
      <c r="B897" s="47" t="str">
        <f>VLOOKUP($A897,Refs!$J$2:$K$15,2,FALSE)</f>
        <v>Oct 2022 to Mar 2023</v>
      </c>
      <c r="C897" t="s">
        <v>550</v>
      </c>
      <c r="D897" t="s">
        <v>5</v>
      </c>
      <c r="E897" t="s">
        <v>524</v>
      </c>
      <c r="F897" t="s">
        <v>6</v>
      </c>
      <c r="G897" t="s">
        <v>526</v>
      </c>
      <c r="H897" t="s">
        <v>7</v>
      </c>
      <c r="I897" t="s">
        <v>78</v>
      </c>
      <c r="J897" s="67" t="s">
        <v>517</v>
      </c>
      <c r="K897">
        <v>0</v>
      </c>
    </row>
    <row r="898" spans="1:11" x14ac:dyDescent="0.3">
      <c r="A898" s="47" t="str">
        <f t="shared" ref="A898:A961" si="6">C898</f>
        <v>NHS111PS-202223-H2</v>
      </c>
      <c r="B898" s="47" t="str">
        <f>VLOOKUP($A898,Refs!$J$2:$K$15,2,FALSE)</f>
        <v>Oct 2022 to Mar 2023</v>
      </c>
      <c r="C898" t="s">
        <v>550</v>
      </c>
      <c r="D898" t="s">
        <v>18</v>
      </c>
      <c r="E898" t="s">
        <v>520</v>
      </c>
      <c r="F898" t="s">
        <v>35</v>
      </c>
      <c r="G898" t="s">
        <v>527</v>
      </c>
      <c r="H898" t="s">
        <v>36</v>
      </c>
      <c r="I898" t="s">
        <v>64</v>
      </c>
      <c r="J898" s="67">
        <v>1</v>
      </c>
      <c r="K898">
        <v>12043</v>
      </c>
    </row>
    <row r="899" spans="1:11" x14ac:dyDescent="0.3">
      <c r="A899" s="47" t="str">
        <f t="shared" si="6"/>
        <v>NHS111PS-202223-H2</v>
      </c>
      <c r="B899" s="47" t="str">
        <f>VLOOKUP($A899,Refs!$J$2:$K$15,2,FALSE)</f>
        <v>Oct 2022 to Mar 2023</v>
      </c>
      <c r="C899" t="s">
        <v>550</v>
      </c>
      <c r="D899" t="s">
        <v>18</v>
      </c>
      <c r="E899" t="s">
        <v>520</v>
      </c>
      <c r="F899" t="s">
        <v>35</v>
      </c>
      <c r="G899" t="s">
        <v>527</v>
      </c>
      <c r="H899" t="s">
        <v>36</v>
      </c>
      <c r="I899" t="s">
        <v>64</v>
      </c>
      <c r="J899" s="67">
        <v>2</v>
      </c>
      <c r="K899">
        <v>1088</v>
      </c>
    </row>
    <row r="900" spans="1:11" x14ac:dyDescent="0.3">
      <c r="A900" s="47" t="str">
        <f t="shared" si="6"/>
        <v>NHS111PS-202223-H2</v>
      </c>
      <c r="B900" s="47" t="str">
        <f>VLOOKUP($A900,Refs!$J$2:$K$15,2,FALSE)</f>
        <v>Oct 2022 to Mar 2023</v>
      </c>
      <c r="C900" t="s">
        <v>550</v>
      </c>
      <c r="D900" t="s">
        <v>18</v>
      </c>
      <c r="E900" t="s">
        <v>520</v>
      </c>
      <c r="F900" t="s">
        <v>35</v>
      </c>
      <c r="G900" t="s">
        <v>527</v>
      </c>
      <c r="H900" t="s">
        <v>36</v>
      </c>
      <c r="I900" t="s">
        <v>64</v>
      </c>
      <c r="J900" s="67" t="s">
        <v>504</v>
      </c>
      <c r="K900">
        <v>613</v>
      </c>
    </row>
    <row r="901" spans="1:11" x14ac:dyDescent="0.3">
      <c r="A901" s="47" t="str">
        <f t="shared" si="6"/>
        <v>NHS111PS-202223-H2</v>
      </c>
      <c r="B901" s="47" t="str">
        <f>VLOOKUP($A901,Refs!$J$2:$K$15,2,FALSE)</f>
        <v>Oct 2022 to Mar 2023</v>
      </c>
      <c r="C901" t="s">
        <v>550</v>
      </c>
      <c r="D901" t="s">
        <v>18</v>
      </c>
      <c r="E901" t="s">
        <v>520</v>
      </c>
      <c r="F901" t="s">
        <v>35</v>
      </c>
      <c r="G901" t="s">
        <v>527</v>
      </c>
      <c r="H901" t="s">
        <v>36</v>
      </c>
      <c r="I901" t="s">
        <v>64</v>
      </c>
      <c r="J901" s="67" t="s">
        <v>505</v>
      </c>
      <c r="K901">
        <v>161</v>
      </c>
    </row>
    <row r="902" spans="1:11" x14ac:dyDescent="0.3">
      <c r="A902" s="47" t="str">
        <f t="shared" si="6"/>
        <v>NHS111PS-202223-H2</v>
      </c>
      <c r="B902" s="47" t="str">
        <f>VLOOKUP($A902,Refs!$J$2:$K$15,2,FALSE)</f>
        <v>Oct 2022 to Mar 2023</v>
      </c>
      <c r="C902" t="s">
        <v>550</v>
      </c>
      <c r="D902" t="s">
        <v>18</v>
      </c>
      <c r="E902" t="s">
        <v>520</v>
      </c>
      <c r="F902" t="s">
        <v>35</v>
      </c>
      <c r="G902" t="s">
        <v>527</v>
      </c>
      <c r="H902" t="s">
        <v>36</v>
      </c>
      <c r="I902" t="s">
        <v>64</v>
      </c>
      <c r="J902" s="67" t="s">
        <v>506</v>
      </c>
      <c r="K902">
        <v>53</v>
      </c>
    </row>
    <row r="903" spans="1:11" x14ac:dyDescent="0.3">
      <c r="A903" s="47" t="str">
        <f t="shared" si="6"/>
        <v>NHS111PS-202223-H2</v>
      </c>
      <c r="B903" s="47" t="str">
        <f>VLOOKUP($A903,Refs!$J$2:$K$15,2,FALSE)</f>
        <v>Oct 2022 to Mar 2023</v>
      </c>
      <c r="C903" t="s">
        <v>550</v>
      </c>
      <c r="D903" t="s">
        <v>18</v>
      </c>
      <c r="E903" t="s">
        <v>520</v>
      </c>
      <c r="F903" t="s">
        <v>35</v>
      </c>
      <c r="G903" t="s">
        <v>527</v>
      </c>
      <c r="H903" t="s">
        <v>36</v>
      </c>
      <c r="I903" t="s">
        <v>64</v>
      </c>
      <c r="J903" s="67" t="s">
        <v>507</v>
      </c>
      <c r="K903">
        <v>80</v>
      </c>
    </row>
    <row r="904" spans="1:11" x14ac:dyDescent="0.3">
      <c r="A904" s="47" t="str">
        <f t="shared" si="6"/>
        <v>NHS111PS-202223-H2</v>
      </c>
      <c r="B904" s="47" t="str">
        <f>VLOOKUP($A904,Refs!$J$2:$K$15,2,FALSE)</f>
        <v>Oct 2022 to Mar 2023</v>
      </c>
      <c r="C904" t="s">
        <v>550</v>
      </c>
      <c r="D904" t="s">
        <v>18</v>
      </c>
      <c r="E904" t="s">
        <v>520</v>
      </c>
      <c r="F904" t="s">
        <v>35</v>
      </c>
      <c r="G904" t="s">
        <v>527</v>
      </c>
      <c r="H904" t="s">
        <v>36</v>
      </c>
      <c r="I904" t="s">
        <v>64</v>
      </c>
      <c r="J904" s="67" t="s">
        <v>508</v>
      </c>
      <c r="K904">
        <v>140</v>
      </c>
    </row>
    <row r="905" spans="1:11" x14ac:dyDescent="0.3">
      <c r="A905" s="47" t="str">
        <f t="shared" si="6"/>
        <v>NHS111PS-202223-H2</v>
      </c>
      <c r="B905" s="47" t="str">
        <f>VLOOKUP($A905,Refs!$J$2:$K$15,2,FALSE)</f>
        <v>Oct 2022 to Mar 2023</v>
      </c>
      <c r="C905" t="s">
        <v>550</v>
      </c>
      <c r="D905" t="s">
        <v>18</v>
      </c>
      <c r="E905" t="s">
        <v>520</v>
      </c>
      <c r="F905" t="s">
        <v>35</v>
      </c>
      <c r="G905" t="s">
        <v>527</v>
      </c>
      <c r="H905" t="s">
        <v>36</v>
      </c>
      <c r="I905" t="s">
        <v>64</v>
      </c>
      <c r="J905" s="67" t="s">
        <v>509</v>
      </c>
      <c r="K905">
        <v>41</v>
      </c>
    </row>
    <row r="906" spans="1:11" x14ac:dyDescent="0.3">
      <c r="A906" s="47" t="str">
        <f t="shared" si="6"/>
        <v>NHS111PS-202223-H2</v>
      </c>
      <c r="B906" s="47" t="str">
        <f>VLOOKUP($A906,Refs!$J$2:$K$15,2,FALSE)</f>
        <v>Oct 2022 to Mar 2023</v>
      </c>
      <c r="C906" t="s">
        <v>550</v>
      </c>
      <c r="D906" t="s">
        <v>18</v>
      </c>
      <c r="E906" t="s">
        <v>520</v>
      </c>
      <c r="F906" t="s">
        <v>35</v>
      </c>
      <c r="G906" t="s">
        <v>527</v>
      </c>
      <c r="H906" t="s">
        <v>36</v>
      </c>
      <c r="I906" t="s">
        <v>64</v>
      </c>
      <c r="J906" s="67" t="s">
        <v>510</v>
      </c>
      <c r="K906">
        <v>376</v>
      </c>
    </row>
    <row r="907" spans="1:11" x14ac:dyDescent="0.3">
      <c r="A907" s="47" t="str">
        <f t="shared" si="6"/>
        <v>NHS111PS-202223-H2</v>
      </c>
      <c r="B907" s="47" t="str">
        <f>VLOOKUP($A907,Refs!$J$2:$K$15,2,FALSE)</f>
        <v>Oct 2022 to Mar 2023</v>
      </c>
      <c r="C907" t="s">
        <v>550</v>
      </c>
      <c r="D907" t="s">
        <v>18</v>
      </c>
      <c r="E907" t="s">
        <v>520</v>
      </c>
      <c r="F907" t="s">
        <v>35</v>
      </c>
      <c r="G907" t="s">
        <v>527</v>
      </c>
      <c r="H907" t="s">
        <v>36</v>
      </c>
      <c r="I907" t="s">
        <v>64</v>
      </c>
      <c r="J907" s="67" t="s">
        <v>511</v>
      </c>
      <c r="K907">
        <v>106</v>
      </c>
    </row>
    <row r="908" spans="1:11" x14ac:dyDescent="0.3">
      <c r="A908" s="47" t="str">
        <f t="shared" si="6"/>
        <v>NHS111PS-202223-H2</v>
      </c>
      <c r="B908" s="47" t="str">
        <f>VLOOKUP($A908,Refs!$J$2:$K$15,2,FALSE)</f>
        <v>Oct 2022 to Mar 2023</v>
      </c>
      <c r="C908" t="s">
        <v>550</v>
      </c>
      <c r="D908" t="s">
        <v>18</v>
      </c>
      <c r="E908" t="s">
        <v>520</v>
      </c>
      <c r="F908" t="s">
        <v>35</v>
      </c>
      <c r="G908" t="s">
        <v>527</v>
      </c>
      <c r="H908" t="s">
        <v>36</v>
      </c>
      <c r="I908" t="s">
        <v>64</v>
      </c>
      <c r="J908" s="67" t="s">
        <v>512</v>
      </c>
      <c r="K908">
        <v>147</v>
      </c>
    </row>
    <row r="909" spans="1:11" x14ac:dyDescent="0.3">
      <c r="A909" s="47" t="str">
        <f t="shared" si="6"/>
        <v>NHS111PS-202223-H2</v>
      </c>
      <c r="B909" s="47" t="str">
        <f>VLOOKUP($A909,Refs!$J$2:$K$15,2,FALSE)</f>
        <v>Oct 2022 to Mar 2023</v>
      </c>
      <c r="C909" t="s">
        <v>550</v>
      </c>
      <c r="D909" t="s">
        <v>18</v>
      </c>
      <c r="E909" t="s">
        <v>520</v>
      </c>
      <c r="F909" t="s">
        <v>35</v>
      </c>
      <c r="G909" t="s">
        <v>527</v>
      </c>
      <c r="H909" t="s">
        <v>36</v>
      </c>
      <c r="I909" t="s">
        <v>64</v>
      </c>
      <c r="J909" s="67" t="s">
        <v>513</v>
      </c>
      <c r="K909">
        <v>159</v>
      </c>
    </row>
    <row r="910" spans="1:11" x14ac:dyDescent="0.3">
      <c r="A910" s="47" t="str">
        <f t="shared" si="6"/>
        <v>NHS111PS-202223-H2</v>
      </c>
      <c r="B910" s="47" t="str">
        <f>VLOOKUP($A910,Refs!$J$2:$K$15,2,FALSE)</f>
        <v>Oct 2022 to Mar 2023</v>
      </c>
      <c r="C910" t="s">
        <v>550</v>
      </c>
      <c r="D910" t="s">
        <v>18</v>
      </c>
      <c r="E910" t="s">
        <v>520</v>
      </c>
      <c r="F910" t="s">
        <v>35</v>
      </c>
      <c r="G910" t="s">
        <v>527</v>
      </c>
      <c r="H910" t="s">
        <v>36</v>
      </c>
      <c r="I910" t="s">
        <v>64</v>
      </c>
      <c r="J910" s="67" t="s">
        <v>514</v>
      </c>
      <c r="K910">
        <v>6</v>
      </c>
    </row>
    <row r="911" spans="1:11" x14ac:dyDescent="0.3">
      <c r="A911" s="47" t="str">
        <f t="shared" si="6"/>
        <v>NHS111PS-202223-H2</v>
      </c>
      <c r="B911" s="47" t="str">
        <f>VLOOKUP($A911,Refs!$J$2:$K$15,2,FALSE)</f>
        <v>Oct 2022 to Mar 2023</v>
      </c>
      <c r="C911" t="s">
        <v>550</v>
      </c>
      <c r="D911" t="s">
        <v>18</v>
      </c>
      <c r="E911" t="s">
        <v>520</v>
      </c>
      <c r="F911" t="s">
        <v>35</v>
      </c>
      <c r="G911" t="s">
        <v>527</v>
      </c>
      <c r="H911" t="s">
        <v>36</v>
      </c>
      <c r="I911" t="s">
        <v>64</v>
      </c>
      <c r="J911" s="67" t="s">
        <v>515</v>
      </c>
      <c r="K911">
        <v>150</v>
      </c>
    </row>
    <row r="912" spans="1:11" x14ac:dyDescent="0.3">
      <c r="A912" s="47" t="str">
        <f t="shared" si="6"/>
        <v>NHS111PS-202223-H2</v>
      </c>
      <c r="B912" s="47" t="str">
        <f>VLOOKUP($A912,Refs!$J$2:$K$15,2,FALSE)</f>
        <v>Oct 2022 to Mar 2023</v>
      </c>
      <c r="C912" t="s">
        <v>550</v>
      </c>
      <c r="D912" t="s">
        <v>18</v>
      </c>
      <c r="E912" t="s">
        <v>520</v>
      </c>
      <c r="F912" t="s">
        <v>35</v>
      </c>
      <c r="G912" t="s">
        <v>527</v>
      </c>
      <c r="H912" t="s">
        <v>36</v>
      </c>
      <c r="I912" t="s">
        <v>64</v>
      </c>
      <c r="J912" s="67" t="s">
        <v>516</v>
      </c>
      <c r="K912">
        <v>88</v>
      </c>
    </row>
    <row r="913" spans="1:11" x14ac:dyDescent="0.3">
      <c r="A913" s="47" t="str">
        <f t="shared" si="6"/>
        <v>NHS111PS-202223-H2</v>
      </c>
      <c r="B913" s="47" t="str">
        <f>VLOOKUP($A913,Refs!$J$2:$K$15,2,FALSE)</f>
        <v>Oct 2022 to Mar 2023</v>
      </c>
      <c r="C913" t="s">
        <v>550</v>
      </c>
      <c r="D913" t="s">
        <v>18</v>
      </c>
      <c r="E913" t="s">
        <v>520</v>
      </c>
      <c r="F913" t="s">
        <v>35</v>
      </c>
      <c r="G913" t="s">
        <v>527</v>
      </c>
      <c r="H913" t="s">
        <v>36</v>
      </c>
      <c r="I913" t="s">
        <v>64</v>
      </c>
      <c r="J913" s="67" t="s">
        <v>517</v>
      </c>
      <c r="K913">
        <v>10</v>
      </c>
    </row>
    <row r="914" spans="1:11" x14ac:dyDescent="0.3">
      <c r="A914" s="47" t="str">
        <f t="shared" si="6"/>
        <v>NHS111PS-202223-H2</v>
      </c>
      <c r="B914" s="47" t="str">
        <f>VLOOKUP($A914,Refs!$J$2:$K$15,2,FALSE)</f>
        <v>Oct 2022 to Mar 2023</v>
      </c>
      <c r="C914" t="s">
        <v>550</v>
      </c>
      <c r="D914" t="s">
        <v>8</v>
      </c>
      <c r="E914" t="s">
        <v>502</v>
      </c>
      <c r="F914" t="s">
        <v>26</v>
      </c>
      <c r="G914" t="s">
        <v>581</v>
      </c>
      <c r="H914" t="s">
        <v>40</v>
      </c>
      <c r="I914" t="s">
        <v>80</v>
      </c>
      <c r="J914" s="67">
        <v>1</v>
      </c>
      <c r="K914">
        <v>3000</v>
      </c>
    </row>
    <row r="915" spans="1:11" x14ac:dyDescent="0.3">
      <c r="A915" s="47" t="str">
        <f t="shared" si="6"/>
        <v>NHS111PS-202223-H2</v>
      </c>
      <c r="B915" s="47" t="str">
        <f>VLOOKUP($A915,Refs!$J$2:$K$15,2,FALSE)</f>
        <v>Oct 2022 to Mar 2023</v>
      </c>
      <c r="C915" t="s">
        <v>550</v>
      </c>
      <c r="D915" t="s">
        <v>8</v>
      </c>
      <c r="E915" t="s">
        <v>502</v>
      </c>
      <c r="F915" t="s">
        <v>26</v>
      </c>
      <c r="G915" t="s">
        <v>581</v>
      </c>
      <c r="H915" t="s">
        <v>40</v>
      </c>
      <c r="I915" t="s">
        <v>80</v>
      </c>
      <c r="J915" s="67">
        <v>2</v>
      </c>
      <c r="K915">
        <v>46</v>
      </c>
    </row>
    <row r="916" spans="1:11" x14ac:dyDescent="0.3">
      <c r="A916" s="47" t="str">
        <f t="shared" si="6"/>
        <v>NHS111PS-202223-H2</v>
      </c>
      <c r="B916" s="47" t="str">
        <f>VLOOKUP($A916,Refs!$J$2:$K$15,2,FALSE)</f>
        <v>Oct 2022 to Mar 2023</v>
      </c>
      <c r="C916" t="s">
        <v>550</v>
      </c>
      <c r="D916" t="s">
        <v>8</v>
      </c>
      <c r="E916" t="s">
        <v>502</v>
      </c>
      <c r="F916" t="s">
        <v>26</v>
      </c>
      <c r="G916" t="s">
        <v>581</v>
      </c>
      <c r="H916" t="s">
        <v>40</v>
      </c>
      <c r="I916" t="s">
        <v>80</v>
      </c>
      <c r="J916" s="67" t="s">
        <v>504</v>
      </c>
      <c r="K916">
        <v>31</v>
      </c>
    </row>
    <row r="917" spans="1:11" x14ac:dyDescent="0.3">
      <c r="A917" s="47" t="str">
        <f t="shared" si="6"/>
        <v>NHS111PS-202223-H2</v>
      </c>
      <c r="B917" s="47" t="str">
        <f>VLOOKUP($A917,Refs!$J$2:$K$15,2,FALSE)</f>
        <v>Oct 2022 to Mar 2023</v>
      </c>
      <c r="C917" t="s">
        <v>550</v>
      </c>
      <c r="D917" t="s">
        <v>8</v>
      </c>
      <c r="E917" t="s">
        <v>502</v>
      </c>
      <c r="F917" t="s">
        <v>26</v>
      </c>
      <c r="G917" t="s">
        <v>581</v>
      </c>
      <c r="H917" t="s">
        <v>40</v>
      </c>
      <c r="I917" t="s">
        <v>80</v>
      </c>
      <c r="J917" s="67" t="s">
        <v>505</v>
      </c>
      <c r="K917">
        <v>9</v>
      </c>
    </row>
    <row r="918" spans="1:11" x14ac:dyDescent="0.3">
      <c r="A918" s="47" t="str">
        <f t="shared" si="6"/>
        <v>NHS111PS-202223-H2</v>
      </c>
      <c r="B918" s="47" t="str">
        <f>VLOOKUP($A918,Refs!$J$2:$K$15,2,FALSE)</f>
        <v>Oct 2022 to Mar 2023</v>
      </c>
      <c r="C918" t="s">
        <v>550</v>
      </c>
      <c r="D918" t="s">
        <v>8</v>
      </c>
      <c r="E918" t="s">
        <v>502</v>
      </c>
      <c r="F918" t="s">
        <v>26</v>
      </c>
      <c r="G918" t="s">
        <v>581</v>
      </c>
      <c r="H918" t="s">
        <v>40</v>
      </c>
      <c r="I918" t="s">
        <v>80</v>
      </c>
      <c r="J918" s="67" t="s">
        <v>506</v>
      </c>
      <c r="K918">
        <v>2</v>
      </c>
    </row>
    <row r="919" spans="1:11" x14ac:dyDescent="0.3">
      <c r="A919" s="47" t="str">
        <f t="shared" si="6"/>
        <v>NHS111PS-202223-H2</v>
      </c>
      <c r="B919" s="47" t="str">
        <f>VLOOKUP($A919,Refs!$J$2:$K$15,2,FALSE)</f>
        <v>Oct 2022 to Mar 2023</v>
      </c>
      <c r="C919" t="s">
        <v>550</v>
      </c>
      <c r="D919" t="s">
        <v>8</v>
      </c>
      <c r="E919" t="s">
        <v>502</v>
      </c>
      <c r="F919" t="s">
        <v>26</v>
      </c>
      <c r="G919" t="s">
        <v>581</v>
      </c>
      <c r="H919" t="s">
        <v>40</v>
      </c>
      <c r="I919" t="s">
        <v>80</v>
      </c>
      <c r="J919" s="67" t="s">
        <v>507</v>
      </c>
      <c r="K919">
        <v>2</v>
      </c>
    </row>
    <row r="920" spans="1:11" x14ac:dyDescent="0.3">
      <c r="A920" s="47" t="str">
        <f t="shared" si="6"/>
        <v>NHS111PS-202223-H2</v>
      </c>
      <c r="B920" s="47" t="str">
        <f>VLOOKUP($A920,Refs!$J$2:$K$15,2,FALSE)</f>
        <v>Oct 2022 to Mar 2023</v>
      </c>
      <c r="C920" t="s">
        <v>550</v>
      </c>
      <c r="D920" t="s">
        <v>8</v>
      </c>
      <c r="E920" t="s">
        <v>502</v>
      </c>
      <c r="F920" t="s">
        <v>26</v>
      </c>
      <c r="G920" t="s">
        <v>581</v>
      </c>
      <c r="H920" t="s">
        <v>40</v>
      </c>
      <c r="I920" t="s">
        <v>80</v>
      </c>
      <c r="J920" s="67" t="s">
        <v>508</v>
      </c>
      <c r="K920">
        <v>1</v>
      </c>
    </row>
    <row r="921" spans="1:11" x14ac:dyDescent="0.3">
      <c r="A921" s="47" t="str">
        <f t="shared" si="6"/>
        <v>NHS111PS-202223-H2</v>
      </c>
      <c r="B921" s="47" t="str">
        <f>VLOOKUP($A921,Refs!$J$2:$K$15,2,FALSE)</f>
        <v>Oct 2022 to Mar 2023</v>
      </c>
      <c r="C921" t="s">
        <v>550</v>
      </c>
      <c r="D921" t="s">
        <v>8</v>
      </c>
      <c r="E921" t="s">
        <v>502</v>
      </c>
      <c r="F921" t="s">
        <v>26</v>
      </c>
      <c r="G921" t="s">
        <v>581</v>
      </c>
      <c r="H921" t="s">
        <v>40</v>
      </c>
      <c r="I921" t="s">
        <v>80</v>
      </c>
      <c r="J921" s="67" t="s">
        <v>509</v>
      </c>
      <c r="K921">
        <v>1</v>
      </c>
    </row>
    <row r="922" spans="1:11" x14ac:dyDescent="0.3">
      <c r="A922" s="47" t="str">
        <f t="shared" si="6"/>
        <v>NHS111PS-202223-H2</v>
      </c>
      <c r="B922" s="47" t="str">
        <f>VLOOKUP($A922,Refs!$J$2:$K$15,2,FALSE)</f>
        <v>Oct 2022 to Mar 2023</v>
      </c>
      <c r="C922" t="s">
        <v>550</v>
      </c>
      <c r="D922" t="s">
        <v>8</v>
      </c>
      <c r="E922" t="s">
        <v>502</v>
      </c>
      <c r="F922" t="s">
        <v>26</v>
      </c>
      <c r="G922" t="s">
        <v>581</v>
      </c>
      <c r="H922" t="s">
        <v>40</v>
      </c>
      <c r="I922" t="s">
        <v>80</v>
      </c>
      <c r="J922" s="67" t="s">
        <v>510</v>
      </c>
      <c r="K922">
        <v>16</v>
      </c>
    </row>
    <row r="923" spans="1:11" x14ac:dyDescent="0.3">
      <c r="A923" s="47" t="str">
        <f t="shared" si="6"/>
        <v>NHS111PS-202223-H2</v>
      </c>
      <c r="B923" s="47" t="str">
        <f>VLOOKUP($A923,Refs!$J$2:$K$15,2,FALSE)</f>
        <v>Oct 2022 to Mar 2023</v>
      </c>
      <c r="C923" t="s">
        <v>550</v>
      </c>
      <c r="D923" t="s">
        <v>8</v>
      </c>
      <c r="E923" t="s">
        <v>502</v>
      </c>
      <c r="F923" t="s">
        <v>26</v>
      </c>
      <c r="G923" t="s">
        <v>581</v>
      </c>
      <c r="H923" t="s">
        <v>40</v>
      </c>
      <c r="I923" t="s">
        <v>80</v>
      </c>
      <c r="J923" s="67" t="s">
        <v>511</v>
      </c>
      <c r="K923">
        <v>0</v>
      </c>
    </row>
    <row r="924" spans="1:11" x14ac:dyDescent="0.3">
      <c r="A924" s="47" t="str">
        <f t="shared" si="6"/>
        <v>NHS111PS-202223-H2</v>
      </c>
      <c r="B924" s="47" t="str">
        <f>VLOOKUP($A924,Refs!$J$2:$K$15,2,FALSE)</f>
        <v>Oct 2022 to Mar 2023</v>
      </c>
      <c r="C924" t="s">
        <v>550</v>
      </c>
      <c r="D924" t="s">
        <v>8</v>
      </c>
      <c r="E924" t="s">
        <v>502</v>
      </c>
      <c r="F924" t="s">
        <v>26</v>
      </c>
      <c r="G924" t="s">
        <v>581</v>
      </c>
      <c r="H924" t="s">
        <v>40</v>
      </c>
      <c r="I924" t="s">
        <v>80</v>
      </c>
      <c r="J924" s="67" t="s">
        <v>512</v>
      </c>
      <c r="K924">
        <v>10</v>
      </c>
    </row>
    <row r="925" spans="1:11" x14ac:dyDescent="0.3">
      <c r="A925" s="47" t="str">
        <f t="shared" si="6"/>
        <v>NHS111PS-202223-H2</v>
      </c>
      <c r="B925" s="47" t="str">
        <f>VLOOKUP($A925,Refs!$J$2:$K$15,2,FALSE)</f>
        <v>Oct 2022 to Mar 2023</v>
      </c>
      <c r="C925" t="s">
        <v>550</v>
      </c>
      <c r="D925" t="s">
        <v>8</v>
      </c>
      <c r="E925" t="s">
        <v>502</v>
      </c>
      <c r="F925" t="s">
        <v>26</v>
      </c>
      <c r="G925" t="s">
        <v>581</v>
      </c>
      <c r="H925" t="s">
        <v>40</v>
      </c>
      <c r="I925" t="s">
        <v>80</v>
      </c>
      <c r="J925" s="67" t="s">
        <v>513</v>
      </c>
      <c r="K925">
        <v>11</v>
      </c>
    </row>
    <row r="926" spans="1:11" x14ac:dyDescent="0.3">
      <c r="A926" s="47" t="str">
        <f t="shared" si="6"/>
        <v>NHS111PS-202223-H2</v>
      </c>
      <c r="B926" s="47" t="str">
        <f>VLOOKUP($A926,Refs!$J$2:$K$15,2,FALSE)</f>
        <v>Oct 2022 to Mar 2023</v>
      </c>
      <c r="C926" t="s">
        <v>550</v>
      </c>
      <c r="D926" t="s">
        <v>8</v>
      </c>
      <c r="E926" t="s">
        <v>502</v>
      </c>
      <c r="F926" t="s">
        <v>26</v>
      </c>
      <c r="G926" t="s">
        <v>581</v>
      </c>
      <c r="H926" t="s">
        <v>40</v>
      </c>
      <c r="I926" t="s">
        <v>80</v>
      </c>
      <c r="J926" s="67" t="s">
        <v>514</v>
      </c>
      <c r="K926">
        <v>0</v>
      </c>
    </row>
    <row r="927" spans="1:11" x14ac:dyDescent="0.3">
      <c r="A927" s="47" t="str">
        <f t="shared" si="6"/>
        <v>NHS111PS-202223-H2</v>
      </c>
      <c r="B927" s="47" t="str">
        <f>VLOOKUP($A927,Refs!$J$2:$K$15,2,FALSE)</f>
        <v>Oct 2022 to Mar 2023</v>
      </c>
      <c r="C927" t="s">
        <v>550</v>
      </c>
      <c r="D927" t="s">
        <v>8</v>
      </c>
      <c r="E927" t="s">
        <v>502</v>
      </c>
      <c r="F927" t="s">
        <v>26</v>
      </c>
      <c r="G927" t="s">
        <v>581</v>
      </c>
      <c r="H927" t="s">
        <v>40</v>
      </c>
      <c r="I927" t="s">
        <v>80</v>
      </c>
      <c r="J927" s="67" t="s">
        <v>515</v>
      </c>
      <c r="K927">
        <v>4</v>
      </c>
    </row>
    <row r="928" spans="1:11" x14ac:dyDescent="0.3">
      <c r="A928" s="47" t="str">
        <f t="shared" si="6"/>
        <v>NHS111PS-202223-H2</v>
      </c>
      <c r="B928" s="47" t="str">
        <f>VLOOKUP($A928,Refs!$J$2:$K$15,2,FALSE)</f>
        <v>Oct 2022 to Mar 2023</v>
      </c>
      <c r="C928" t="s">
        <v>550</v>
      </c>
      <c r="D928" t="s">
        <v>8</v>
      </c>
      <c r="E928" t="s">
        <v>502</v>
      </c>
      <c r="F928" t="s">
        <v>26</v>
      </c>
      <c r="G928" t="s">
        <v>581</v>
      </c>
      <c r="H928" t="s">
        <v>40</v>
      </c>
      <c r="I928" t="s">
        <v>80</v>
      </c>
      <c r="J928" s="67" t="s">
        <v>516</v>
      </c>
      <c r="K928">
        <v>3</v>
      </c>
    </row>
    <row r="929" spans="1:11" x14ac:dyDescent="0.3">
      <c r="A929" s="47" t="str">
        <f t="shared" si="6"/>
        <v>NHS111PS-202223-H2</v>
      </c>
      <c r="B929" s="47" t="str">
        <f>VLOOKUP($A929,Refs!$J$2:$K$15,2,FALSE)</f>
        <v>Oct 2022 to Mar 2023</v>
      </c>
      <c r="C929" t="s">
        <v>550</v>
      </c>
      <c r="D929" t="s">
        <v>8</v>
      </c>
      <c r="E929" t="s">
        <v>502</v>
      </c>
      <c r="F929" t="s">
        <v>26</v>
      </c>
      <c r="G929" t="s">
        <v>581</v>
      </c>
      <c r="H929" t="s">
        <v>40</v>
      </c>
      <c r="I929" t="s">
        <v>80</v>
      </c>
      <c r="J929" s="67" t="s">
        <v>517</v>
      </c>
      <c r="K929">
        <v>2</v>
      </c>
    </row>
    <row r="930" spans="1:11" x14ac:dyDescent="0.3">
      <c r="A930" s="47" t="str">
        <f t="shared" si="6"/>
        <v>NHS111PS-202223-H2</v>
      </c>
      <c r="B930" s="47" t="str">
        <f>VLOOKUP($A930,Refs!$J$2:$K$15,2,FALSE)</f>
        <v>Oct 2022 to Mar 2023</v>
      </c>
      <c r="C930" t="s">
        <v>550</v>
      </c>
      <c r="D930" t="s">
        <v>8</v>
      </c>
      <c r="E930" t="s">
        <v>502</v>
      </c>
      <c r="F930" t="s">
        <v>26</v>
      </c>
      <c r="G930" t="s">
        <v>581</v>
      </c>
      <c r="H930" t="s">
        <v>27</v>
      </c>
      <c r="I930" t="s">
        <v>81</v>
      </c>
      <c r="J930" s="67">
        <v>1</v>
      </c>
      <c r="K930">
        <v>855</v>
      </c>
    </row>
    <row r="931" spans="1:11" x14ac:dyDescent="0.3">
      <c r="A931" s="47" t="str">
        <f t="shared" si="6"/>
        <v>NHS111PS-202223-H2</v>
      </c>
      <c r="B931" s="47" t="str">
        <f>VLOOKUP($A931,Refs!$J$2:$K$15,2,FALSE)</f>
        <v>Oct 2022 to Mar 2023</v>
      </c>
      <c r="C931" t="s">
        <v>550</v>
      </c>
      <c r="D931" t="s">
        <v>8</v>
      </c>
      <c r="E931" t="s">
        <v>502</v>
      </c>
      <c r="F931" t="s">
        <v>26</v>
      </c>
      <c r="G931" t="s">
        <v>581</v>
      </c>
      <c r="H931" t="s">
        <v>27</v>
      </c>
      <c r="I931" t="s">
        <v>81</v>
      </c>
      <c r="J931" s="67">
        <v>2</v>
      </c>
      <c r="K931">
        <v>207</v>
      </c>
    </row>
    <row r="932" spans="1:11" x14ac:dyDescent="0.3">
      <c r="A932" s="47" t="str">
        <f t="shared" si="6"/>
        <v>NHS111PS-202223-H2</v>
      </c>
      <c r="B932" s="47" t="str">
        <f>VLOOKUP($A932,Refs!$J$2:$K$15,2,FALSE)</f>
        <v>Oct 2022 to Mar 2023</v>
      </c>
      <c r="C932" t="s">
        <v>550</v>
      </c>
      <c r="D932" t="s">
        <v>8</v>
      </c>
      <c r="E932" t="s">
        <v>502</v>
      </c>
      <c r="F932" t="s">
        <v>26</v>
      </c>
      <c r="G932" t="s">
        <v>581</v>
      </c>
      <c r="H932" t="s">
        <v>27</v>
      </c>
      <c r="I932" t="s">
        <v>81</v>
      </c>
      <c r="J932" s="67" t="s">
        <v>504</v>
      </c>
      <c r="K932">
        <v>134</v>
      </c>
    </row>
    <row r="933" spans="1:11" x14ac:dyDescent="0.3">
      <c r="A933" s="47" t="str">
        <f t="shared" si="6"/>
        <v>NHS111PS-202223-H2</v>
      </c>
      <c r="B933" s="47" t="str">
        <f>VLOOKUP($A933,Refs!$J$2:$K$15,2,FALSE)</f>
        <v>Oct 2022 to Mar 2023</v>
      </c>
      <c r="C933" t="s">
        <v>550</v>
      </c>
      <c r="D933" t="s">
        <v>8</v>
      </c>
      <c r="E933" t="s">
        <v>502</v>
      </c>
      <c r="F933" t="s">
        <v>26</v>
      </c>
      <c r="G933" t="s">
        <v>581</v>
      </c>
      <c r="H933" t="s">
        <v>27</v>
      </c>
      <c r="I933" t="s">
        <v>81</v>
      </c>
      <c r="J933" s="67" t="s">
        <v>505</v>
      </c>
      <c r="K933">
        <v>55</v>
      </c>
    </row>
    <row r="934" spans="1:11" x14ac:dyDescent="0.3">
      <c r="A934" s="47" t="str">
        <f t="shared" si="6"/>
        <v>NHS111PS-202223-H2</v>
      </c>
      <c r="B934" s="47" t="str">
        <f>VLOOKUP($A934,Refs!$J$2:$K$15,2,FALSE)</f>
        <v>Oct 2022 to Mar 2023</v>
      </c>
      <c r="C934" t="s">
        <v>550</v>
      </c>
      <c r="D934" t="s">
        <v>8</v>
      </c>
      <c r="E934" t="s">
        <v>502</v>
      </c>
      <c r="F934" t="s">
        <v>26</v>
      </c>
      <c r="G934" t="s">
        <v>581</v>
      </c>
      <c r="H934" t="s">
        <v>27</v>
      </c>
      <c r="I934" t="s">
        <v>81</v>
      </c>
      <c r="J934" s="67" t="s">
        <v>506</v>
      </c>
      <c r="K934">
        <v>9</v>
      </c>
    </row>
    <row r="935" spans="1:11" x14ac:dyDescent="0.3">
      <c r="A935" s="47" t="str">
        <f t="shared" si="6"/>
        <v>NHS111PS-202223-H2</v>
      </c>
      <c r="B935" s="47" t="str">
        <f>VLOOKUP($A935,Refs!$J$2:$K$15,2,FALSE)</f>
        <v>Oct 2022 to Mar 2023</v>
      </c>
      <c r="C935" t="s">
        <v>550</v>
      </c>
      <c r="D935" t="s">
        <v>8</v>
      </c>
      <c r="E935" t="s">
        <v>502</v>
      </c>
      <c r="F935" t="s">
        <v>26</v>
      </c>
      <c r="G935" t="s">
        <v>581</v>
      </c>
      <c r="H935" t="s">
        <v>27</v>
      </c>
      <c r="I935" t="s">
        <v>81</v>
      </c>
      <c r="J935" s="67" t="s">
        <v>507</v>
      </c>
      <c r="K935">
        <v>2</v>
      </c>
    </row>
    <row r="936" spans="1:11" x14ac:dyDescent="0.3">
      <c r="A936" s="47" t="str">
        <f t="shared" si="6"/>
        <v>NHS111PS-202223-H2</v>
      </c>
      <c r="B936" s="47" t="str">
        <f>VLOOKUP($A936,Refs!$J$2:$K$15,2,FALSE)</f>
        <v>Oct 2022 to Mar 2023</v>
      </c>
      <c r="C936" t="s">
        <v>550</v>
      </c>
      <c r="D936" t="s">
        <v>8</v>
      </c>
      <c r="E936" t="s">
        <v>502</v>
      </c>
      <c r="F936" t="s">
        <v>26</v>
      </c>
      <c r="G936" t="s">
        <v>581</v>
      </c>
      <c r="H936" t="s">
        <v>27</v>
      </c>
      <c r="I936" t="s">
        <v>81</v>
      </c>
      <c r="J936" s="67" t="s">
        <v>508</v>
      </c>
      <c r="K936">
        <v>7</v>
      </c>
    </row>
    <row r="937" spans="1:11" x14ac:dyDescent="0.3">
      <c r="A937" s="47" t="str">
        <f t="shared" si="6"/>
        <v>NHS111PS-202223-H2</v>
      </c>
      <c r="B937" s="47" t="str">
        <f>VLOOKUP($A937,Refs!$J$2:$K$15,2,FALSE)</f>
        <v>Oct 2022 to Mar 2023</v>
      </c>
      <c r="C937" t="s">
        <v>550</v>
      </c>
      <c r="D937" t="s">
        <v>8</v>
      </c>
      <c r="E937" t="s">
        <v>502</v>
      </c>
      <c r="F937" t="s">
        <v>26</v>
      </c>
      <c r="G937" t="s">
        <v>581</v>
      </c>
      <c r="H937" t="s">
        <v>27</v>
      </c>
      <c r="I937" t="s">
        <v>81</v>
      </c>
      <c r="J937" s="67" t="s">
        <v>509</v>
      </c>
      <c r="K937">
        <v>0</v>
      </c>
    </row>
    <row r="938" spans="1:11" x14ac:dyDescent="0.3">
      <c r="A938" s="47" t="str">
        <f t="shared" si="6"/>
        <v>NHS111PS-202223-H2</v>
      </c>
      <c r="B938" s="47" t="str">
        <f>VLOOKUP($A938,Refs!$J$2:$K$15,2,FALSE)</f>
        <v>Oct 2022 to Mar 2023</v>
      </c>
      <c r="C938" t="s">
        <v>550</v>
      </c>
      <c r="D938" t="s">
        <v>8</v>
      </c>
      <c r="E938" t="s">
        <v>502</v>
      </c>
      <c r="F938" t="s">
        <v>26</v>
      </c>
      <c r="G938" t="s">
        <v>581</v>
      </c>
      <c r="H938" t="s">
        <v>27</v>
      </c>
      <c r="I938" t="s">
        <v>81</v>
      </c>
      <c r="J938" s="67" t="s">
        <v>510</v>
      </c>
      <c r="K938">
        <v>37</v>
      </c>
    </row>
    <row r="939" spans="1:11" x14ac:dyDescent="0.3">
      <c r="A939" s="47" t="str">
        <f t="shared" si="6"/>
        <v>NHS111PS-202223-H2</v>
      </c>
      <c r="B939" s="47" t="str">
        <f>VLOOKUP($A939,Refs!$J$2:$K$15,2,FALSE)</f>
        <v>Oct 2022 to Mar 2023</v>
      </c>
      <c r="C939" t="s">
        <v>550</v>
      </c>
      <c r="D939" t="s">
        <v>8</v>
      </c>
      <c r="E939" t="s">
        <v>502</v>
      </c>
      <c r="F939" t="s">
        <v>26</v>
      </c>
      <c r="G939" t="s">
        <v>581</v>
      </c>
      <c r="H939" t="s">
        <v>27</v>
      </c>
      <c r="I939" t="s">
        <v>81</v>
      </c>
      <c r="J939" s="67" t="s">
        <v>511</v>
      </c>
      <c r="K939">
        <v>5</v>
      </c>
    </row>
    <row r="940" spans="1:11" x14ac:dyDescent="0.3">
      <c r="A940" s="47" t="str">
        <f t="shared" si="6"/>
        <v>NHS111PS-202223-H2</v>
      </c>
      <c r="B940" s="47" t="str">
        <f>VLOOKUP($A940,Refs!$J$2:$K$15,2,FALSE)</f>
        <v>Oct 2022 to Mar 2023</v>
      </c>
      <c r="C940" t="s">
        <v>550</v>
      </c>
      <c r="D940" t="s">
        <v>8</v>
      </c>
      <c r="E940" t="s">
        <v>502</v>
      </c>
      <c r="F940" t="s">
        <v>26</v>
      </c>
      <c r="G940" t="s">
        <v>581</v>
      </c>
      <c r="H940" t="s">
        <v>27</v>
      </c>
      <c r="I940" t="s">
        <v>81</v>
      </c>
      <c r="J940" s="67" t="s">
        <v>512</v>
      </c>
      <c r="K940">
        <v>59</v>
      </c>
    </row>
    <row r="941" spans="1:11" x14ac:dyDescent="0.3">
      <c r="A941" s="47" t="str">
        <f t="shared" si="6"/>
        <v>NHS111PS-202223-H2</v>
      </c>
      <c r="B941" s="47" t="str">
        <f>VLOOKUP($A941,Refs!$J$2:$K$15,2,FALSE)</f>
        <v>Oct 2022 to Mar 2023</v>
      </c>
      <c r="C941" t="s">
        <v>550</v>
      </c>
      <c r="D941" t="s">
        <v>8</v>
      </c>
      <c r="E941" t="s">
        <v>502</v>
      </c>
      <c r="F941" t="s">
        <v>26</v>
      </c>
      <c r="G941" t="s">
        <v>581</v>
      </c>
      <c r="H941" t="s">
        <v>27</v>
      </c>
      <c r="I941" t="s">
        <v>81</v>
      </c>
      <c r="J941" s="67" t="s">
        <v>513</v>
      </c>
      <c r="K941">
        <v>90</v>
      </c>
    </row>
    <row r="942" spans="1:11" x14ac:dyDescent="0.3">
      <c r="A942" s="47" t="str">
        <f t="shared" si="6"/>
        <v>NHS111PS-202223-H2</v>
      </c>
      <c r="B942" s="47" t="str">
        <f>VLOOKUP($A942,Refs!$J$2:$K$15,2,FALSE)</f>
        <v>Oct 2022 to Mar 2023</v>
      </c>
      <c r="C942" t="s">
        <v>550</v>
      </c>
      <c r="D942" t="s">
        <v>8</v>
      </c>
      <c r="E942" t="s">
        <v>502</v>
      </c>
      <c r="F942" t="s">
        <v>26</v>
      </c>
      <c r="G942" t="s">
        <v>581</v>
      </c>
      <c r="H942" t="s">
        <v>27</v>
      </c>
      <c r="I942" t="s">
        <v>81</v>
      </c>
      <c r="J942" s="67" t="s">
        <v>514</v>
      </c>
      <c r="K942">
        <v>5</v>
      </c>
    </row>
    <row r="943" spans="1:11" x14ac:dyDescent="0.3">
      <c r="A943" s="47" t="str">
        <f t="shared" si="6"/>
        <v>NHS111PS-202223-H2</v>
      </c>
      <c r="B943" s="47" t="str">
        <f>VLOOKUP($A943,Refs!$J$2:$K$15,2,FALSE)</f>
        <v>Oct 2022 to Mar 2023</v>
      </c>
      <c r="C943" t="s">
        <v>550</v>
      </c>
      <c r="D943" t="s">
        <v>8</v>
      </c>
      <c r="E943" t="s">
        <v>502</v>
      </c>
      <c r="F943" t="s">
        <v>26</v>
      </c>
      <c r="G943" t="s">
        <v>581</v>
      </c>
      <c r="H943" t="s">
        <v>27</v>
      </c>
      <c r="I943" t="s">
        <v>81</v>
      </c>
      <c r="J943" s="67" t="s">
        <v>515</v>
      </c>
      <c r="K943">
        <v>7</v>
      </c>
    </row>
    <row r="944" spans="1:11" x14ac:dyDescent="0.3">
      <c r="A944" s="47" t="str">
        <f t="shared" si="6"/>
        <v>NHS111PS-202223-H2</v>
      </c>
      <c r="B944" s="47" t="str">
        <f>VLOOKUP($A944,Refs!$J$2:$K$15,2,FALSE)</f>
        <v>Oct 2022 to Mar 2023</v>
      </c>
      <c r="C944" t="s">
        <v>550</v>
      </c>
      <c r="D944" t="s">
        <v>8</v>
      </c>
      <c r="E944" t="s">
        <v>502</v>
      </c>
      <c r="F944" t="s">
        <v>26</v>
      </c>
      <c r="G944" t="s">
        <v>581</v>
      </c>
      <c r="H944" t="s">
        <v>27</v>
      </c>
      <c r="I944" t="s">
        <v>81</v>
      </c>
      <c r="J944" s="67" t="s">
        <v>516</v>
      </c>
      <c r="K944">
        <v>4</v>
      </c>
    </row>
    <row r="945" spans="1:11" x14ac:dyDescent="0.3">
      <c r="A945" s="47" t="str">
        <f t="shared" si="6"/>
        <v>NHS111PS-202223-H2</v>
      </c>
      <c r="B945" s="47" t="str">
        <f>VLOOKUP($A945,Refs!$J$2:$K$15,2,FALSE)</f>
        <v>Oct 2022 to Mar 2023</v>
      </c>
      <c r="C945" t="s">
        <v>550</v>
      </c>
      <c r="D945" t="s">
        <v>8</v>
      </c>
      <c r="E945" t="s">
        <v>502</v>
      </c>
      <c r="F945" t="s">
        <v>26</v>
      </c>
      <c r="G945" t="s">
        <v>581</v>
      </c>
      <c r="H945" t="s">
        <v>27</v>
      </c>
      <c r="I945" t="s">
        <v>81</v>
      </c>
      <c r="J945" s="67" t="s">
        <v>517</v>
      </c>
      <c r="K945">
        <v>0</v>
      </c>
    </row>
    <row r="946" spans="1:11" x14ac:dyDescent="0.3">
      <c r="A946" s="47" t="str">
        <f t="shared" si="6"/>
        <v>NHS111PS-202223-H2</v>
      </c>
      <c r="B946" s="47" t="str">
        <f>VLOOKUP($A946,Refs!$J$2:$K$15,2,FALSE)</f>
        <v>Oct 2022 to Mar 2023</v>
      </c>
      <c r="C946" t="s">
        <v>550</v>
      </c>
      <c r="D946" t="s">
        <v>8</v>
      </c>
      <c r="E946" t="s">
        <v>502</v>
      </c>
      <c r="F946" t="s">
        <v>26</v>
      </c>
      <c r="G946" t="s">
        <v>581</v>
      </c>
      <c r="H946" t="s">
        <v>46</v>
      </c>
      <c r="I946" t="s">
        <v>82</v>
      </c>
      <c r="J946" s="67">
        <v>1</v>
      </c>
      <c r="K946">
        <v>326</v>
      </c>
    </row>
    <row r="947" spans="1:11" x14ac:dyDescent="0.3">
      <c r="A947" s="47" t="str">
        <f t="shared" si="6"/>
        <v>NHS111PS-202223-H2</v>
      </c>
      <c r="B947" s="47" t="str">
        <f>VLOOKUP($A947,Refs!$J$2:$K$15,2,FALSE)</f>
        <v>Oct 2022 to Mar 2023</v>
      </c>
      <c r="C947" t="s">
        <v>550</v>
      </c>
      <c r="D947" t="s">
        <v>8</v>
      </c>
      <c r="E947" t="s">
        <v>502</v>
      </c>
      <c r="F947" t="s">
        <v>26</v>
      </c>
      <c r="G947" t="s">
        <v>581</v>
      </c>
      <c r="H947" t="s">
        <v>46</v>
      </c>
      <c r="I947" t="s">
        <v>82</v>
      </c>
      <c r="J947" s="67">
        <v>2</v>
      </c>
      <c r="K947">
        <v>107</v>
      </c>
    </row>
    <row r="948" spans="1:11" x14ac:dyDescent="0.3">
      <c r="A948" s="47" t="str">
        <f t="shared" si="6"/>
        <v>NHS111PS-202223-H2</v>
      </c>
      <c r="B948" s="47" t="str">
        <f>VLOOKUP($A948,Refs!$J$2:$K$15,2,FALSE)</f>
        <v>Oct 2022 to Mar 2023</v>
      </c>
      <c r="C948" t="s">
        <v>550</v>
      </c>
      <c r="D948" t="s">
        <v>8</v>
      </c>
      <c r="E948" t="s">
        <v>502</v>
      </c>
      <c r="F948" t="s">
        <v>26</v>
      </c>
      <c r="G948" t="s">
        <v>581</v>
      </c>
      <c r="H948" t="s">
        <v>46</v>
      </c>
      <c r="I948" t="s">
        <v>82</v>
      </c>
      <c r="J948" s="67" t="s">
        <v>504</v>
      </c>
      <c r="K948">
        <v>73</v>
      </c>
    </row>
    <row r="949" spans="1:11" x14ac:dyDescent="0.3">
      <c r="A949" s="47" t="str">
        <f t="shared" si="6"/>
        <v>NHS111PS-202223-H2</v>
      </c>
      <c r="B949" s="47" t="str">
        <f>VLOOKUP($A949,Refs!$J$2:$K$15,2,FALSE)</f>
        <v>Oct 2022 to Mar 2023</v>
      </c>
      <c r="C949" t="s">
        <v>550</v>
      </c>
      <c r="D949" t="s">
        <v>8</v>
      </c>
      <c r="E949" t="s">
        <v>502</v>
      </c>
      <c r="F949" t="s">
        <v>26</v>
      </c>
      <c r="G949" t="s">
        <v>581</v>
      </c>
      <c r="H949" t="s">
        <v>46</v>
      </c>
      <c r="I949" t="s">
        <v>82</v>
      </c>
      <c r="J949" s="67" t="s">
        <v>505</v>
      </c>
      <c r="K949">
        <v>24</v>
      </c>
    </row>
    <row r="950" spans="1:11" x14ac:dyDescent="0.3">
      <c r="A950" s="47" t="str">
        <f t="shared" si="6"/>
        <v>NHS111PS-202223-H2</v>
      </c>
      <c r="B950" s="47" t="str">
        <f>VLOOKUP($A950,Refs!$J$2:$K$15,2,FALSE)</f>
        <v>Oct 2022 to Mar 2023</v>
      </c>
      <c r="C950" t="s">
        <v>550</v>
      </c>
      <c r="D950" t="s">
        <v>8</v>
      </c>
      <c r="E950" t="s">
        <v>502</v>
      </c>
      <c r="F950" t="s">
        <v>26</v>
      </c>
      <c r="G950" t="s">
        <v>581</v>
      </c>
      <c r="H950" t="s">
        <v>46</v>
      </c>
      <c r="I950" t="s">
        <v>82</v>
      </c>
      <c r="J950" s="67" t="s">
        <v>506</v>
      </c>
      <c r="K950">
        <v>7</v>
      </c>
    </row>
    <row r="951" spans="1:11" x14ac:dyDescent="0.3">
      <c r="A951" s="47" t="str">
        <f t="shared" si="6"/>
        <v>NHS111PS-202223-H2</v>
      </c>
      <c r="B951" s="47" t="str">
        <f>VLOOKUP($A951,Refs!$J$2:$K$15,2,FALSE)</f>
        <v>Oct 2022 to Mar 2023</v>
      </c>
      <c r="C951" t="s">
        <v>550</v>
      </c>
      <c r="D951" t="s">
        <v>8</v>
      </c>
      <c r="E951" t="s">
        <v>502</v>
      </c>
      <c r="F951" t="s">
        <v>26</v>
      </c>
      <c r="G951" t="s">
        <v>581</v>
      </c>
      <c r="H951" t="s">
        <v>46</v>
      </c>
      <c r="I951" t="s">
        <v>82</v>
      </c>
      <c r="J951" s="67" t="s">
        <v>507</v>
      </c>
      <c r="K951">
        <v>0</v>
      </c>
    </row>
    <row r="952" spans="1:11" x14ac:dyDescent="0.3">
      <c r="A952" s="47" t="str">
        <f t="shared" si="6"/>
        <v>NHS111PS-202223-H2</v>
      </c>
      <c r="B952" s="47" t="str">
        <f>VLOOKUP($A952,Refs!$J$2:$K$15,2,FALSE)</f>
        <v>Oct 2022 to Mar 2023</v>
      </c>
      <c r="C952" t="s">
        <v>550</v>
      </c>
      <c r="D952" t="s">
        <v>8</v>
      </c>
      <c r="E952" t="s">
        <v>502</v>
      </c>
      <c r="F952" t="s">
        <v>26</v>
      </c>
      <c r="G952" t="s">
        <v>581</v>
      </c>
      <c r="H952" t="s">
        <v>46</v>
      </c>
      <c r="I952" t="s">
        <v>82</v>
      </c>
      <c r="J952" s="67" t="s">
        <v>508</v>
      </c>
      <c r="K952">
        <v>3</v>
      </c>
    </row>
    <row r="953" spans="1:11" x14ac:dyDescent="0.3">
      <c r="A953" s="47" t="str">
        <f t="shared" si="6"/>
        <v>NHS111PS-202223-H2</v>
      </c>
      <c r="B953" s="47" t="str">
        <f>VLOOKUP($A953,Refs!$J$2:$K$15,2,FALSE)</f>
        <v>Oct 2022 to Mar 2023</v>
      </c>
      <c r="C953" t="s">
        <v>550</v>
      </c>
      <c r="D953" t="s">
        <v>8</v>
      </c>
      <c r="E953" t="s">
        <v>502</v>
      </c>
      <c r="F953" t="s">
        <v>26</v>
      </c>
      <c r="G953" t="s">
        <v>581</v>
      </c>
      <c r="H953" t="s">
        <v>46</v>
      </c>
      <c r="I953" t="s">
        <v>82</v>
      </c>
      <c r="J953" s="67" t="s">
        <v>509</v>
      </c>
      <c r="K953">
        <v>0</v>
      </c>
    </row>
    <row r="954" spans="1:11" x14ac:dyDescent="0.3">
      <c r="A954" s="47" t="str">
        <f t="shared" si="6"/>
        <v>NHS111PS-202223-H2</v>
      </c>
      <c r="B954" s="47" t="str">
        <f>VLOOKUP($A954,Refs!$J$2:$K$15,2,FALSE)</f>
        <v>Oct 2022 to Mar 2023</v>
      </c>
      <c r="C954" t="s">
        <v>550</v>
      </c>
      <c r="D954" t="s">
        <v>8</v>
      </c>
      <c r="E954" t="s">
        <v>502</v>
      </c>
      <c r="F954" t="s">
        <v>26</v>
      </c>
      <c r="G954" t="s">
        <v>581</v>
      </c>
      <c r="H954" t="s">
        <v>46</v>
      </c>
      <c r="I954" t="s">
        <v>82</v>
      </c>
      <c r="J954" s="67" t="s">
        <v>510</v>
      </c>
      <c r="K954">
        <v>20</v>
      </c>
    </row>
    <row r="955" spans="1:11" x14ac:dyDescent="0.3">
      <c r="A955" s="47" t="str">
        <f t="shared" si="6"/>
        <v>NHS111PS-202223-H2</v>
      </c>
      <c r="B955" s="47" t="str">
        <f>VLOOKUP($A955,Refs!$J$2:$K$15,2,FALSE)</f>
        <v>Oct 2022 to Mar 2023</v>
      </c>
      <c r="C955" t="s">
        <v>550</v>
      </c>
      <c r="D955" t="s">
        <v>8</v>
      </c>
      <c r="E955" t="s">
        <v>502</v>
      </c>
      <c r="F955" t="s">
        <v>26</v>
      </c>
      <c r="G955" t="s">
        <v>581</v>
      </c>
      <c r="H955" t="s">
        <v>46</v>
      </c>
      <c r="I955" t="s">
        <v>82</v>
      </c>
      <c r="J955" s="67" t="s">
        <v>511</v>
      </c>
      <c r="K955">
        <v>0</v>
      </c>
    </row>
    <row r="956" spans="1:11" x14ac:dyDescent="0.3">
      <c r="A956" s="47" t="str">
        <f t="shared" si="6"/>
        <v>NHS111PS-202223-H2</v>
      </c>
      <c r="B956" s="47" t="str">
        <f>VLOOKUP($A956,Refs!$J$2:$K$15,2,FALSE)</f>
        <v>Oct 2022 to Mar 2023</v>
      </c>
      <c r="C956" t="s">
        <v>550</v>
      </c>
      <c r="D956" t="s">
        <v>8</v>
      </c>
      <c r="E956" t="s">
        <v>502</v>
      </c>
      <c r="F956" t="s">
        <v>26</v>
      </c>
      <c r="G956" t="s">
        <v>581</v>
      </c>
      <c r="H956" t="s">
        <v>46</v>
      </c>
      <c r="I956" t="s">
        <v>82</v>
      </c>
      <c r="J956" s="67" t="s">
        <v>512</v>
      </c>
      <c r="K956">
        <v>42</v>
      </c>
    </row>
    <row r="957" spans="1:11" x14ac:dyDescent="0.3">
      <c r="A957" s="47" t="str">
        <f t="shared" si="6"/>
        <v>NHS111PS-202223-H2</v>
      </c>
      <c r="B957" s="47" t="str">
        <f>VLOOKUP($A957,Refs!$J$2:$K$15,2,FALSE)</f>
        <v>Oct 2022 to Mar 2023</v>
      </c>
      <c r="C957" t="s">
        <v>550</v>
      </c>
      <c r="D957" t="s">
        <v>8</v>
      </c>
      <c r="E957" t="s">
        <v>502</v>
      </c>
      <c r="F957" t="s">
        <v>26</v>
      </c>
      <c r="G957" t="s">
        <v>581</v>
      </c>
      <c r="H957" t="s">
        <v>46</v>
      </c>
      <c r="I957" t="s">
        <v>82</v>
      </c>
      <c r="J957" s="67" t="s">
        <v>513</v>
      </c>
      <c r="K957">
        <v>34</v>
      </c>
    </row>
    <row r="958" spans="1:11" x14ac:dyDescent="0.3">
      <c r="A958" s="47" t="str">
        <f t="shared" si="6"/>
        <v>NHS111PS-202223-H2</v>
      </c>
      <c r="B958" s="47" t="str">
        <f>VLOOKUP($A958,Refs!$J$2:$K$15,2,FALSE)</f>
        <v>Oct 2022 to Mar 2023</v>
      </c>
      <c r="C958" t="s">
        <v>550</v>
      </c>
      <c r="D958" t="s">
        <v>8</v>
      </c>
      <c r="E958" t="s">
        <v>502</v>
      </c>
      <c r="F958" t="s">
        <v>26</v>
      </c>
      <c r="G958" t="s">
        <v>581</v>
      </c>
      <c r="H958" t="s">
        <v>46</v>
      </c>
      <c r="I958" t="s">
        <v>82</v>
      </c>
      <c r="J958" s="67" t="s">
        <v>514</v>
      </c>
      <c r="K958">
        <v>1</v>
      </c>
    </row>
    <row r="959" spans="1:11" x14ac:dyDescent="0.3">
      <c r="A959" s="47" t="str">
        <f t="shared" si="6"/>
        <v>NHS111PS-202223-H2</v>
      </c>
      <c r="B959" s="47" t="str">
        <f>VLOOKUP($A959,Refs!$J$2:$K$15,2,FALSE)</f>
        <v>Oct 2022 to Mar 2023</v>
      </c>
      <c r="C959" t="s">
        <v>550</v>
      </c>
      <c r="D959" t="s">
        <v>8</v>
      </c>
      <c r="E959" t="s">
        <v>502</v>
      </c>
      <c r="F959" t="s">
        <v>26</v>
      </c>
      <c r="G959" t="s">
        <v>581</v>
      </c>
      <c r="H959" t="s">
        <v>46</v>
      </c>
      <c r="I959" t="s">
        <v>82</v>
      </c>
      <c r="J959" s="67" t="s">
        <v>515</v>
      </c>
      <c r="K959">
        <v>9</v>
      </c>
    </row>
    <row r="960" spans="1:11" x14ac:dyDescent="0.3">
      <c r="A960" s="47" t="str">
        <f t="shared" si="6"/>
        <v>NHS111PS-202223-H2</v>
      </c>
      <c r="B960" s="47" t="str">
        <f>VLOOKUP($A960,Refs!$J$2:$K$15,2,FALSE)</f>
        <v>Oct 2022 to Mar 2023</v>
      </c>
      <c r="C960" t="s">
        <v>550</v>
      </c>
      <c r="D960" t="s">
        <v>8</v>
      </c>
      <c r="E960" t="s">
        <v>502</v>
      </c>
      <c r="F960" t="s">
        <v>26</v>
      </c>
      <c r="G960" t="s">
        <v>581</v>
      </c>
      <c r="H960" t="s">
        <v>46</v>
      </c>
      <c r="I960" t="s">
        <v>82</v>
      </c>
      <c r="J960" s="67" t="s">
        <v>516</v>
      </c>
      <c r="K960">
        <v>1</v>
      </c>
    </row>
    <row r="961" spans="1:11" x14ac:dyDescent="0.3">
      <c r="A961" s="47" t="str">
        <f t="shared" si="6"/>
        <v>NHS111PS-202223-H2</v>
      </c>
      <c r="B961" s="47" t="str">
        <f>VLOOKUP($A961,Refs!$J$2:$K$15,2,FALSE)</f>
        <v>Oct 2022 to Mar 2023</v>
      </c>
      <c r="C961" t="s">
        <v>550</v>
      </c>
      <c r="D961" t="s">
        <v>8</v>
      </c>
      <c r="E961" t="s">
        <v>502</v>
      </c>
      <c r="F961" t="s">
        <v>26</v>
      </c>
      <c r="G961" t="s">
        <v>581</v>
      </c>
      <c r="H961" t="s">
        <v>46</v>
      </c>
      <c r="I961" t="s">
        <v>82</v>
      </c>
      <c r="J961" s="67" t="s">
        <v>517</v>
      </c>
      <c r="K961">
        <v>0</v>
      </c>
    </row>
    <row r="962" spans="1:11" x14ac:dyDescent="0.3">
      <c r="A962" s="47" t="str">
        <f t="shared" ref="A962:A1025" si="7">C962</f>
        <v>NHS111PS-202223-H2</v>
      </c>
      <c r="B962" s="47" t="str">
        <f>VLOOKUP($A962,Refs!$J$2:$K$15,2,FALSE)</f>
        <v>Oct 2022 to Mar 2023</v>
      </c>
      <c r="C962" t="s">
        <v>550</v>
      </c>
      <c r="D962" t="s">
        <v>0</v>
      </c>
      <c r="E962" t="s">
        <v>528</v>
      </c>
      <c r="F962" t="s">
        <v>1</v>
      </c>
      <c r="G962" t="s">
        <v>529</v>
      </c>
      <c r="H962" t="s">
        <v>2</v>
      </c>
      <c r="I962" t="s">
        <v>86</v>
      </c>
      <c r="J962" s="67">
        <v>1</v>
      </c>
      <c r="K962">
        <v>9000</v>
      </c>
    </row>
    <row r="963" spans="1:11" x14ac:dyDescent="0.3">
      <c r="A963" s="47" t="str">
        <f t="shared" si="7"/>
        <v>NHS111PS-202223-H2</v>
      </c>
      <c r="B963" s="47" t="str">
        <f>VLOOKUP($A963,Refs!$J$2:$K$15,2,FALSE)</f>
        <v>Oct 2022 to Mar 2023</v>
      </c>
      <c r="C963" t="s">
        <v>550</v>
      </c>
      <c r="D963" t="s">
        <v>0</v>
      </c>
      <c r="E963" t="s">
        <v>528</v>
      </c>
      <c r="F963" t="s">
        <v>1</v>
      </c>
      <c r="G963" t="s">
        <v>529</v>
      </c>
      <c r="H963" t="s">
        <v>2</v>
      </c>
      <c r="I963" t="s">
        <v>86</v>
      </c>
      <c r="J963" s="67">
        <v>2</v>
      </c>
      <c r="K963">
        <v>1210</v>
      </c>
    </row>
    <row r="964" spans="1:11" x14ac:dyDescent="0.3">
      <c r="A964" s="47" t="str">
        <f t="shared" si="7"/>
        <v>NHS111PS-202223-H2</v>
      </c>
      <c r="B964" s="47" t="str">
        <f>VLOOKUP($A964,Refs!$J$2:$K$15,2,FALSE)</f>
        <v>Oct 2022 to Mar 2023</v>
      </c>
      <c r="C964" t="s">
        <v>550</v>
      </c>
      <c r="D964" t="s">
        <v>0</v>
      </c>
      <c r="E964" t="s">
        <v>528</v>
      </c>
      <c r="F964" t="s">
        <v>1</v>
      </c>
      <c r="G964" t="s">
        <v>529</v>
      </c>
      <c r="H964" t="s">
        <v>2</v>
      </c>
      <c r="I964" t="s">
        <v>86</v>
      </c>
      <c r="J964" s="67" t="s">
        <v>504</v>
      </c>
      <c r="K964">
        <v>796</v>
      </c>
    </row>
    <row r="965" spans="1:11" x14ac:dyDescent="0.3">
      <c r="A965" s="47" t="str">
        <f t="shared" si="7"/>
        <v>NHS111PS-202223-H2</v>
      </c>
      <c r="B965" s="47" t="str">
        <f>VLOOKUP($A965,Refs!$J$2:$K$15,2,FALSE)</f>
        <v>Oct 2022 to Mar 2023</v>
      </c>
      <c r="C965" t="s">
        <v>550</v>
      </c>
      <c r="D965" t="s">
        <v>0</v>
      </c>
      <c r="E965" t="s">
        <v>528</v>
      </c>
      <c r="F965" t="s">
        <v>1</v>
      </c>
      <c r="G965" t="s">
        <v>529</v>
      </c>
      <c r="H965" t="s">
        <v>2</v>
      </c>
      <c r="I965" t="s">
        <v>86</v>
      </c>
      <c r="J965" s="67" t="s">
        <v>505</v>
      </c>
      <c r="K965">
        <v>217</v>
      </c>
    </row>
    <row r="966" spans="1:11" x14ac:dyDescent="0.3">
      <c r="A966" s="47" t="str">
        <f t="shared" si="7"/>
        <v>NHS111PS-202223-H2</v>
      </c>
      <c r="B966" s="47" t="str">
        <f>VLOOKUP($A966,Refs!$J$2:$K$15,2,FALSE)</f>
        <v>Oct 2022 to Mar 2023</v>
      </c>
      <c r="C966" t="s">
        <v>550</v>
      </c>
      <c r="D966" t="s">
        <v>0</v>
      </c>
      <c r="E966" t="s">
        <v>528</v>
      </c>
      <c r="F966" t="s">
        <v>1</v>
      </c>
      <c r="G966" t="s">
        <v>529</v>
      </c>
      <c r="H966" t="s">
        <v>2</v>
      </c>
      <c r="I966" t="s">
        <v>86</v>
      </c>
      <c r="J966" s="67" t="s">
        <v>506</v>
      </c>
      <c r="K966">
        <v>62</v>
      </c>
    </row>
    <row r="967" spans="1:11" x14ac:dyDescent="0.3">
      <c r="A967" s="47" t="str">
        <f t="shared" si="7"/>
        <v>NHS111PS-202223-H2</v>
      </c>
      <c r="B967" s="47" t="str">
        <f>VLOOKUP($A967,Refs!$J$2:$K$15,2,FALSE)</f>
        <v>Oct 2022 to Mar 2023</v>
      </c>
      <c r="C967" t="s">
        <v>550</v>
      </c>
      <c r="D967" t="s">
        <v>0</v>
      </c>
      <c r="E967" t="s">
        <v>528</v>
      </c>
      <c r="F967" t="s">
        <v>1</v>
      </c>
      <c r="G967" t="s">
        <v>529</v>
      </c>
      <c r="H967" t="s">
        <v>2</v>
      </c>
      <c r="I967" t="s">
        <v>86</v>
      </c>
      <c r="J967" s="67" t="s">
        <v>507</v>
      </c>
      <c r="K967">
        <v>48</v>
      </c>
    </row>
    <row r="968" spans="1:11" x14ac:dyDescent="0.3">
      <c r="A968" s="47" t="str">
        <f t="shared" si="7"/>
        <v>NHS111PS-202223-H2</v>
      </c>
      <c r="B968" s="47" t="str">
        <f>VLOOKUP($A968,Refs!$J$2:$K$15,2,FALSE)</f>
        <v>Oct 2022 to Mar 2023</v>
      </c>
      <c r="C968" t="s">
        <v>550</v>
      </c>
      <c r="D968" t="s">
        <v>0</v>
      </c>
      <c r="E968" t="s">
        <v>528</v>
      </c>
      <c r="F968" t="s">
        <v>1</v>
      </c>
      <c r="G968" t="s">
        <v>529</v>
      </c>
      <c r="H968" t="s">
        <v>2</v>
      </c>
      <c r="I968" t="s">
        <v>86</v>
      </c>
      <c r="J968" s="67" t="s">
        <v>508</v>
      </c>
      <c r="K968">
        <v>85</v>
      </c>
    </row>
    <row r="969" spans="1:11" x14ac:dyDescent="0.3">
      <c r="A969" s="47" t="str">
        <f t="shared" si="7"/>
        <v>NHS111PS-202223-H2</v>
      </c>
      <c r="B969" s="47" t="str">
        <f>VLOOKUP($A969,Refs!$J$2:$K$15,2,FALSE)</f>
        <v>Oct 2022 to Mar 2023</v>
      </c>
      <c r="C969" t="s">
        <v>550</v>
      </c>
      <c r="D969" t="s">
        <v>0</v>
      </c>
      <c r="E969" t="s">
        <v>528</v>
      </c>
      <c r="F969" t="s">
        <v>1</v>
      </c>
      <c r="G969" t="s">
        <v>529</v>
      </c>
      <c r="H969" t="s">
        <v>2</v>
      </c>
      <c r="I969" t="s">
        <v>86</v>
      </c>
      <c r="J969" s="67" t="s">
        <v>509</v>
      </c>
      <c r="K969">
        <v>2</v>
      </c>
    </row>
    <row r="970" spans="1:11" x14ac:dyDescent="0.3">
      <c r="A970" s="47" t="str">
        <f t="shared" si="7"/>
        <v>NHS111PS-202223-H2</v>
      </c>
      <c r="B970" s="47" t="str">
        <f>VLOOKUP($A970,Refs!$J$2:$K$15,2,FALSE)</f>
        <v>Oct 2022 to Mar 2023</v>
      </c>
      <c r="C970" t="s">
        <v>550</v>
      </c>
      <c r="D970" t="s">
        <v>0</v>
      </c>
      <c r="E970" t="s">
        <v>528</v>
      </c>
      <c r="F970" t="s">
        <v>1</v>
      </c>
      <c r="G970" t="s">
        <v>529</v>
      </c>
      <c r="H970" t="s">
        <v>2</v>
      </c>
      <c r="I970" t="s">
        <v>86</v>
      </c>
      <c r="J970" s="67" t="s">
        <v>510</v>
      </c>
      <c r="K970">
        <v>259</v>
      </c>
    </row>
    <row r="971" spans="1:11" x14ac:dyDescent="0.3">
      <c r="A971" s="47" t="str">
        <f t="shared" si="7"/>
        <v>NHS111PS-202223-H2</v>
      </c>
      <c r="B971" s="47" t="str">
        <f>VLOOKUP($A971,Refs!$J$2:$K$15,2,FALSE)</f>
        <v>Oct 2022 to Mar 2023</v>
      </c>
      <c r="C971" t="s">
        <v>550</v>
      </c>
      <c r="D971" t="s">
        <v>0</v>
      </c>
      <c r="E971" t="s">
        <v>528</v>
      </c>
      <c r="F971" t="s">
        <v>1</v>
      </c>
      <c r="G971" t="s">
        <v>529</v>
      </c>
      <c r="H971" t="s">
        <v>2</v>
      </c>
      <c r="I971" t="s">
        <v>86</v>
      </c>
      <c r="J971" s="67" t="s">
        <v>511</v>
      </c>
      <c r="K971">
        <v>198</v>
      </c>
    </row>
    <row r="972" spans="1:11" x14ac:dyDescent="0.3">
      <c r="A972" s="47" t="str">
        <f t="shared" si="7"/>
        <v>NHS111PS-202223-H2</v>
      </c>
      <c r="B972" s="47" t="str">
        <f>VLOOKUP($A972,Refs!$J$2:$K$15,2,FALSE)</f>
        <v>Oct 2022 to Mar 2023</v>
      </c>
      <c r="C972" t="s">
        <v>550</v>
      </c>
      <c r="D972" t="s">
        <v>0</v>
      </c>
      <c r="E972" t="s">
        <v>528</v>
      </c>
      <c r="F972" t="s">
        <v>1</v>
      </c>
      <c r="G972" t="s">
        <v>529</v>
      </c>
      <c r="H972" t="s">
        <v>2</v>
      </c>
      <c r="I972" t="s">
        <v>86</v>
      </c>
      <c r="J972" s="67" t="s">
        <v>512</v>
      </c>
      <c r="K972">
        <v>125</v>
      </c>
    </row>
    <row r="973" spans="1:11" x14ac:dyDescent="0.3">
      <c r="A973" s="47" t="str">
        <f t="shared" si="7"/>
        <v>NHS111PS-202223-H2</v>
      </c>
      <c r="B973" s="47" t="str">
        <f>VLOOKUP($A973,Refs!$J$2:$K$15,2,FALSE)</f>
        <v>Oct 2022 to Mar 2023</v>
      </c>
      <c r="C973" t="s">
        <v>550</v>
      </c>
      <c r="D973" t="s">
        <v>0</v>
      </c>
      <c r="E973" t="s">
        <v>528</v>
      </c>
      <c r="F973" t="s">
        <v>1</v>
      </c>
      <c r="G973" t="s">
        <v>529</v>
      </c>
      <c r="H973" t="s">
        <v>2</v>
      </c>
      <c r="I973" t="s">
        <v>86</v>
      </c>
      <c r="J973" s="67" t="s">
        <v>513</v>
      </c>
      <c r="K973">
        <v>174</v>
      </c>
    </row>
    <row r="974" spans="1:11" x14ac:dyDescent="0.3">
      <c r="A974" s="47" t="str">
        <f t="shared" si="7"/>
        <v>NHS111PS-202223-H2</v>
      </c>
      <c r="B974" s="47" t="str">
        <f>VLOOKUP($A974,Refs!$J$2:$K$15,2,FALSE)</f>
        <v>Oct 2022 to Mar 2023</v>
      </c>
      <c r="C974" t="s">
        <v>550</v>
      </c>
      <c r="D974" t="s">
        <v>0</v>
      </c>
      <c r="E974" t="s">
        <v>528</v>
      </c>
      <c r="F974" t="s">
        <v>1</v>
      </c>
      <c r="G974" t="s">
        <v>529</v>
      </c>
      <c r="H974" t="s">
        <v>2</v>
      </c>
      <c r="I974" t="s">
        <v>86</v>
      </c>
      <c r="J974" s="67" t="s">
        <v>514</v>
      </c>
      <c r="K974">
        <v>16</v>
      </c>
    </row>
    <row r="975" spans="1:11" x14ac:dyDescent="0.3">
      <c r="A975" s="47" t="str">
        <f t="shared" si="7"/>
        <v>NHS111PS-202223-H2</v>
      </c>
      <c r="B975" s="47" t="str">
        <f>VLOOKUP($A975,Refs!$J$2:$K$15,2,FALSE)</f>
        <v>Oct 2022 to Mar 2023</v>
      </c>
      <c r="C975" t="s">
        <v>550</v>
      </c>
      <c r="D975" t="s">
        <v>0</v>
      </c>
      <c r="E975" t="s">
        <v>528</v>
      </c>
      <c r="F975" t="s">
        <v>1</v>
      </c>
      <c r="G975" t="s">
        <v>529</v>
      </c>
      <c r="H975" t="s">
        <v>2</v>
      </c>
      <c r="I975" t="s">
        <v>86</v>
      </c>
      <c r="J975" s="67" t="s">
        <v>515</v>
      </c>
      <c r="K975">
        <v>35</v>
      </c>
    </row>
    <row r="976" spans="1:11" x14ac:dyDescent="0.3">
      <c r="A976" s="47" t="str">
        <f t="shared" si="7"/>
        <v>NHS111PS-202223-H2</v>
      </c>
      <c r="B976" s="47" t="str">
        <f>VLOOKUP($A976,Refs!$J$2:$K$15,2,FALSE)</f>
        <v>Oct 2022 to Mar 2023</v>
      </c>
      <c r="C976" t="s">
        <v>550</v>
      </c>
      <c r="D976" t="s">
        <v>0</v>
      </c>
      <c r="E976" t="s">
        <v>528</v>
      </c>
      <c r="F976" t="s">
        <v>1</v>
      </c>
      <c r="G976" t="s">
        <v>529</v>
      </c>
      <c r="H976" t="s">
        <v>2</v>
      </c>
      <c r="I976" t="s">
        <v>86</v>
      </c>
      <c r="J976" s="67" t="s">
        <v>516</v>
      </c>
      <c r="K976">
        <v>31</v>
      </c>
    </row>
    <row r="977" spans="1:11" x14ac:dyDescent="0.3">
      <c r="A977" s="47" t="str">
        <f t="shared" si="7"/>
        <v>NHS111PS-202223-H2</v>
      </c>
      <c r="B977" s="47" t="str">
        <f>VLOOKUP($A977,Refs!$J$2:$K$15,2,FALSE)</f>
        <v>Oct 2022 to Mar 2023</v>
      </c>
      <c r="C977" t="s">
        <v>550</v>
      </c>
      <c r="D977" t="s">
        <v>0</v>
      </c>
      <c r="E977" t="s">
        <v>528</v>
      </c>
      <c r="F977" t="s">
        <v>1</v>
      </c>
      <c r="G977" t="s">
        <v>529</v>
      </c>
      <c r="H977" t="s">
        <v>2</v>
      </c>
      <c r="I977" t="s">
        <v>86</v>
      </c>
      <c r="J977" s="67" t="s">
        <v>517</v>
      </c>
      <c r="K977">
        <v>372</v>
      </c>
    </row>
    <row r="978" spans="1:11" x14ac:dyDescent="0.3">
      <c r="A978" s="47" t="str">
        <f t="shared" si="7"/>
        <v>NHS111PS-202223-H2</v>
      </c>
      <c r="B978" s="47" t="str">
        <f>VLOOKUP($A978,Refs!$J$2:$K$15,2,FALSE)</f>
        <v>Oct 2022 to Mar 2023</v>
      </c>
      <c r="C978" t="s">
        <v>550</v>
      </c>
      <c r="D978" t="s">
        <v>45</v>
      </c>
      <c r="E978" t="s">
        <v>530</v>
      </c>
      <c r="F978" t="s">
        <v>531</v>
      </c>
      <c r="G978" t="s">
        <v>532</v>
      </c>
      <c r="H978" t="s">
        <v>223</v>
      </c>
      <c r="I978" t="s">
        <v>498</v>
      </c>
      <c r="J978" s="67">
        <v>1</v>
      </c>
      <c r="K978">
        <v>1920</v>
      </c>
    </row>
    <row r="979" spans="1:11" x14ac:dyDescent="0.3">
      <c r="A979" s="47" t="str">
        <f t="shared" si="7"/>
        <v>NHS111PS-202223-H2</v>
      </c>
      <c r="B979" s="47" t="str">
        <f>VLOOKUP($A979,Refs!$J$2:$K$15,2,FALSE)</f>
        <v>Oct 2022 to Mar 2023</v>
      </c>
      <c r="C979" t="s">
        <v>550</v>
      </c>
      <c r="D979" t="s">
        <v>45</v>
      </c>
      <c r="E979" t="s">
        <v>530</v>
      </c>
      <c r="F979" t="s">
        <v>531</v>
      </c>
      <c r="G979" t="s">
        <v>532</v>
      </c>
      <c r="H979" t="s">
        <v>223</v>
      </c>
      <c r="I979" t="s">
        <v>498</v>
      </c>
      <c r="J979" s="67">
        <v>2</v>
      </c>
      <c r="K979">
        <v>777</v>
      </c>
    </row>
    <row r="980" spans="1:11" x14ac:dyDescent="0.3">
      <c r="A980" s="47" t="str">
        <f t="shared" si="7"/>
        <v>NHS111PS-202223-H2</v>
      </c>
      <c r="B980" s="47" t="str">
        <f>VLOOKUP($A980,Refs!$J$2:$K$15,2,FALSE)</f>
        <v>Oct 2022 to Mar 2023</v>
      </c>
      <c r="C980" t="s">
        <v>550</v>
      </c>
      <c r="D980" t="s">
        <v>45</v>
      </c>
      <c r="E980" t="s">
        <v>530</v>
      </c>
      <c r="F980" t="s">
        <v>531</v>
      </c>
      <c r="G980" t="s">
        <v>532</v>
      </c>
      <c r="H980" t="s">
        <v>223</v>
      </c>
      <c r="I980" t="s">
        <v>498</v>
      </c>
      <c r="J980" s="67" t="s">
        <v>504</v>
      </c>
      <c r="K980">
        <v>526</v>
      </c>
    </row>
    <row r="981" spans="1:11" x14ac:dyDescent="0.3">
      <c r="A981" s="47" t="str">
        <f t="shared" si="7"/>
        <v>NHS111PS-202223-H2</v>
      </c>
      <c r="B981" s="47" t="str">
        <f>VLOOKUP($A981,Refs!$J$2:$K$15,2,FALSE)</f>
        <v>Oct 2022 to Mar 2023</v>
      </c>
      <c r="C981" t="s">
        <v>550</v>
      </c>
      <c r="D981" t="s">
        <v>45</v>
      </c>
      <c r="E981" t="s">
        <v>530</v>
      </c>
      <c r="F981" t="s">
        <v>531</v>
      </c>
      <c r="G981" t="s">
        <v>532</v>
      </c>
      <c r="H981" t="s">
        <v>223</v>
      </c>
      <c r="I981" t="s">
        <v>498</v>
      </c>
      <c r="J981" s="67" t="s">
        <v>505</v>
      </c>
      <c r="K981">
        <v>149</v>
      </c>
    </row>
    <row r="982" spans="1:11" x14ac:dyDescent="0.3">
      <c r="A982" s="47" t="str">
        <f t="shared" si="7"/>
        <v>NHS111PS-202223-H2</v>
      </c>
      <c r="B982" s="47" t="str">
        <f>VLOOKUP($A982,Refs!$J$2:$K$15,2,FALSE)</f>
        <v>Oct 2022 to Mar 2023</v>
      </c>
      <c r="C982" t="s">
        <v>550</v>
      </c>
      <c r="D982" t="s">
        <v>45</v>
      </c>
      <c r="E982" t="s">
        <v>530</v>
      </c>
      <c r="F982" t="s">
        <v>531</v>
      </c>
      <c r="G982" t="s">
        <v>532</v>
      </c>
      <c r="H982" t="s">
        <v>223</v>
      </c>
      <c r="I982" t="s">
        <v>498</v>
      </c>
      <c r="J982" s="67" t="s">
        <v>506</v>
      </c>
      <c r="K982">
        <v>29</v>
      </c>
    </row>
    <row r="983" spans="1:11" x14ac:dyDescent="0.3">
      <c r="A983" s="47" t="str">
        <f t="shared" si="7"/>
        <v>NHS111PS-202223-H2</v>
      </c>
      <c r="B983" s="47" t="str">
        <f>VLOOKUP($A983,Refs!$J$2:$K$15,2,FALSE)</f>
        <v>Oct 2022 to Mar 2023</v>
      </c>
      <c r="C983" t="s">
        <v>550</v>
      </c>
      <c r="D983" t="s">
        <v>45</v>
      </c>
      <c r="E983" t="s">
        <v>530</v>
      </c>
      <c r="F983" t="s">
        <v>531</v>
      </c>
      <c r="G983" t="s">
        <v>532</v>
      </c>
      <c r="H983" t="s">
        <v>223</v>
      </c>
      <c r="I983" t="s">
        <v>498</v>
      </c>
      <c r="J983" s="67" t="s">
        <v>507</v>
      </c>
      <c r="K983">
        <v>24</v>
      </c>
    </row>
    <row r="984" spans="1:11" x14ac:dyDescent="0.3">
      <c r="A984" s="47" t="str">
        <f t="shared" si="7"/>
        <v>NHS111PS-202223-H2</v>
      </c>
      <c r="B984" s="47" t="str">
        <f>VLOOKUP($A984,Refs!$J$2:$K$15,2,FALSE)</f>
        <v>Oct 2022 to Mar 2023</v>
      </c>
      <c r="C984" t="s">
        <v>550</v>
      </c>
      <c r="D984" t="s">
        <v>45</v>
      </c>
      <c r="E984" t="s">
        <v>530</v>
      </c>
      <c r="F984" t="s">
        <v>531</v>
      </c>
      <c r="G984" t="s">
        <v>532</v>
      </c>
      <c r="H984" t="s">
        <v>223</v>
      </c>
      <c r="I984" t="s">
        <v>498</v>
      </c>
      <c r="J984" s="67" t="s">
        <v>508</v>
      </c>
      <c r="K984">
        <v>32</v>
      </c>
    </row>
    <row r="985" spans="1:11" x14ac:dyDescent="0.3">
      <c r="A985" s="47" t="str">
        <f t="shared" si="7"/>
        <v>NHS111PS-202223-H2</v>
      </c>
      <c r="B985" s="47" t="str">
        <f>VLOOKUP($A985,Refs!$J$2:$K$15,2,FALSE)</f>
        <v>Oct 2022 to Mar 2023</v>
      </c>
      <c r="C985" t="s">
        <v>550</v>
      </c>
      <c r="D985" t="s">
        <v>45</v>
      </c>
      <c r="E985" t="s">
        <v>530</v>
      </c>
      <c r="F985" t="s">
        <v>531</v>
      </c>
      <c r="G985" t="s">
        <v>532</v>
      </c>
      <c r="H985" t="s">
        <v>223</v>
      </c>
      <c r="I985" t="s">
        <v>498</v>
      </c>
      <c r="J985" s="67" t="s">
        <v>509</v>
      </c>
      <c r="K985">
        <v>17</v>
      </c>
    </row>
    <row r="986" spans="1:11" x14ac:dyDescent="0.3">
      <c r="A986" s="47" t="str">
        <f t="shared" si="7"/>
        <v>NHS111PS-202223-H2</v>
      </c>
      <c r="B986" s="47" t="str">
        <f>VLOOKUP($A986,Refs!$J$2:$K$15,2,FALSE)</f>
        <v>Oct 2022 to Mar 2023</v>
      </c>
      <c r="C986" t="s">
        <v>550</v>
      </c>
      <c r="D986" t="s">
        <v>45</v>
      </c>
      <c r="E986" t="s">
        <v>530</v>
      </c>
      <c r="F986" t="s">
        <v>531</v>
      </c>
      <c r="G986" t="s">
        <v>532</v>
      </c>
      <c r="H986" t="s">
        <v>223</v>
      </c>
      <c r="I986" t="s">
        <v>498</v>
      </c>
      <c r="J986" s="67" t="s">
        <v>510</v>
      </c>
      <c r="K986">
        <v>130</v>
      </c>
    </row>
    <row r="987" spans="1:11" x14ac:dyDescent="0.3">
      <c r="A987" s="47" t="str">
        <f t="shared" si="7"/>
        <v>NHS111PS-202223-H2</v>
      </c>
      <c r="B987" s="47" t="str">
        <f>VLOOKUP($A987,Refs!$J$2:$K$15,2,FALSE)</f>
        <v>Oct 2022 to Mar 2023</v>
      </c>
      <c r="C987" t="s">
        <v>550</v>
      </c>
      <c r="D987" t="s">
        <v>45</v>
      </c>
      <c r="E987" t="s">
        <v>530</v>
      </c>
      <c r="F987" t="s">
        <v>531</v>
      </c>
      <c r="G987" t="s">
        <v>532</v>
      </c>
      <c r="H987" t="s">
        <v>223</v>
      </c>
      <c r="I987" t="s">
        <v>498</v>
      </c>
      <c r="J987" s="67" t="s">
        <v>511</v>
      </c>
      <c r="K987">
        <v>64</v>
      </c>
    </row>
    <row r="988" spans="1:11" x14ac:dyDescent="0.3">
      <c r="A988" s="47" t="str">
        <f t="shared" si="7"/>
        <v>NHS111PS-202223-H2</v>
      </c>
      <c r="B988" s="47" t="str">
        <f>VLOOKUP($A988,Refs!$J$2:$K$15,2,FALSE)</f>
        <v>Oct 2022 to Mar 2023</v>
      </c>
      <c r="C988" t="s">
        <v>550</v>
      </c>
      <c r="D988" t="s">
        <v>45</v>
      </c>
      <c r="E988" t="s">
        <v>530</v>
      </c>
      <c r="F988" t="s">
        <v>531</v>
      </c>
      <c r="G988" t="s">
        <v>532</v>
      </c>
      <c r="H988" t="s">
        <v>223</v>
      </c>
      <c r="I988" t="s">
        <v>498</v>
      </c>
      <c r="J988" s="67" t="s">
        <v>512</v>
      </c>
      <c r="K988">
        <v>116</v>
      </c>
    </row>
    <row r="989" spans="1:11" x14ac:dyDescent="0.3">
      <c r="A989" s="47" t="str">
        <f t="shared" si="7"/>
        <v>NHS111PS-202223-H2</v>
      </c>
      <c r="B989" s="47" t="str">
        <f>VLOOKUP($A989,Refs!$J$2:$K$15,2,FALSE)</f>
        <v>Oct 2022 to Mar 2023</v>
      </c>
      <c r="C989" t="s">
        <v>550</v>
      </c>
      <c r="D989" t="s">
        <v>45</v>
      </c>
      <c r="E989" t="s">
        <v>530</v>
      </c>
      <c r="F989" t="s">
        <v>531</v>
      </c>
      <c r="G989" t="s">
        <v>532</v>
      </c>
      <c r="H989" t="s">
        <v>223</v>
      </c>
      <c r="I989" t="s">
        <v>498</v>
      </c>
      <c r="J989" s="67" t="s">
        <v>513</v>
      </c>
      <c r="K989">
        <v>223</v>
      </c>
    </row>
    <row r="990" spans="1:11" x14ac:dyDescent="0.3">
      <c r="A990" s="47" t="str">
        <f t="shared" si="7"/>
        <v>NHS111PS-202223-H2</v>
      </c>
      <c r="B990" s="47" t="str">
        <f>VLOOKUP($A990,Refs!$J$2:$K$15,2,FALSE)</f>
        <v>Oct 2022 to Mar 2023</v>
      </c>
      <c r="C990" t="s">
        <v>550</v>
      </c>
      <c r="D990" t="s">
        <v>45</v>
      </c>
      <c r="E990" t="s">
        <v>530</v>
      </c>
      <c r="F990" t="s">
        <v>531</v>
      </c>
      <c r="G990" t="s">
        <v>532</v>
      </c>
      <c r="H990" t="s">
        <v>223</v>
      </c>
      <c r="I990" t="s">
        <v>498</v>
      </c>
      <c r="J990" s="67" t="s">
        <v>514</v>
      </c>
      <c r="K990">
        <v>45</v>
      </c>
    </row>
    <row r="991" spans="1:11" x14ac:dyDescent="0.3">
      <c r="A991" s="47" t="str">
        <f t="shared" si="7"/>
        <v>NHS111PS-202223-H2</v>
      </c>
      <c r="B991" s="47" t="str">
        <f>VLOOKUP($A991,Refs!$J$2:$K$15,2,FALSE)</f>
        <v>Oct 2022 to Mar 2023</v>
      </c>
      <c r="C991" t="s">
        <v>550</v>
      </c>
      <c r="D991" t="s">
        <v>45</v>
      </c>
      <c r="E991" t="s">
        <v>530</v>
      </c>
      <c r="F991" t="s">
        <v>531</v>
      </c>
      <c r="G991" t="s">
        <v>532</v>
      </c>
      <c r="H991" t="s">
        <v>223</v>
      </c>
      <c r="I991" t="s">
        <v>498</v>
      </c>
      <c r="J991" s="67" t="s">
        <v>515</v>
      </c>
      <c r="K991">
        <v>157</v>
      </c>
    </row>
    <row r="992" spans="1:11" x14ac:dyDescent="0.3">
      <c r="A992" s="47" t="str">
        <f t="shared" si="7"/>
        <v>NHS111PS-202223-H2</v>
      </c>
      <c r="B992" s="47" t="str">
        <f>VLOOKUP($A992,Refs!$J$2:$K$15,2,FALSE)</f>
        <v>Oct 2022 to Mar 2023</v>
      </c>
      <c r="C992" t="s">
        <v>550</v>
      </c>
      <c r="D992" t="s">
        <v>45</v>
      </c>
      <c r="E992" t="s">
        <v>530</v>
      </c>
      <c r="F992" t="s">
        <v>531</v>
      </c>
      <c r="G992" t="s">
        <v>532</v>
      </c>
      <c r="H992" t="s">
        <v>223</v>
      </c>
      <c r="I992" t="s">
        <v>498</v>
      </c>
      <c r="J992" s="67" t="s">
        <v>516</v>
      </c>
      <c r="K992">
        <v>38</v>
      </c>
    </row>
    <row r="993" spans="1:11" x14ac:dyDescent="0.3">
      <c r="A993" s="47" t="str">
        <f t="shared" si="7"/>
        <v>NHS111PS-202223-H2</v>
      </c>
      <c r="B993" s="47" t="str">
        <f>VLOOKUP($A993,Refs!$J$2:$K$15,2,FALSE)</f>
        <v>Oct 2022 to Mar 2023</v>
      </c>
      <c r="C993" t="s">
        <v>550</v>
      </c>
      <c r="D993" t="s">
        <v>45</v>
      </c>
      <c r="E993" t="s">
        <v>530</v>
      </c>
      <c r="F993" t="s">
        <v>531</v>
      </c>
      <c r="G993" t="s">
        <v>532</v>
      </c>
      <c r="H993" t="s">
        <v>223</v>
      </c>
      <c r="I993" t="s">
        <v>498</v>
      </c>
      <c r="J993" s="67" t="s">
        <v>517</v>
      </c>
      <c r="K993">
        <v>4</v>
      </c>
    </row>
    <row r="994" spans="1:11" x14ac:dyDescent="0.3">
      <c r="A994" s="47" t="str">
        <f t="shared" si="7"/>
        <v>NHS111PS-202223-H2</v>
      </c>
      <c r="B994" s="47" t="str">
        <f>VLOOKUP($A994,Refs!$J$2:$K$15,2,FALSE)</f>
        <v>Oct 2022 to Mar 2023</v>
      </c>
      <c r="C994" t="s">
        <v>550</v>
      </c>
      <c r="D994" t="s">
        <v>0</v>
      </c>
      <c r="E994" t="s">
        <v>528</v>
      </c>
      <c r="F994" t="s">
        <v>537</v>
      </c>
      <c r="G994" t="s">
        <v>543</v>
      </c>
      <c r="H994" t="s">
        <v>88</v>
      </c>
      <c r="I994" t="s">
        <v>497</v>
      </c>
      <c r="J994" s="67">
        <v>1</v>
      </c>
      <c r="K994">
        <v>8535</v>
      </c>
    </row>
    <row r="995" spans="1:11" x14ac:dyDescent="0.3">
      <c r="A995" s="47" t="str">
        <f t="shared" si="7"/>
        <v>NHS111PS-202223-H2</v>
      </c>
      <c r="B995" s="47" t="str">
        <f>VLOOKUP($A995,Refs!$J$2:$K$15,2,FALSE)</f>
        <v>Oct 2022 to Mar 2023</v>
      </c>
      <c r="C995" t="s">
        <v>550</v>
      </c>
      <c r="D995" t="s">
        <v>0</v>
      </c>
      <c r="E995" t="s">
        <v>528</v>
      </c>
      <c r="F995" t="s">
        <v>537</v>
      </c>
      <c r="G995" t="s">
        <v>543</v>
      </c>
      <c r="H995" t="s">
        <v>88</v>
      </c>
      <c r="I995" t="s">
        <v>497</v>
      </c>
      <c r="J995" s="67">
        <v>2</v>
      </c>
      <c r="K995">
        <v>542</v>
      </c>
    </row>
    <row r="996" spans="1:11" x14ac:dyDescent="0.3">
      <c r="A996" s="47" t="str">
        <f t="shared" si="7"/>
        <v>NHS111PS-202223-H2</v>
      </c>
      <c r="B996" s="47" t="str">
        <f>VLOOKUP($A996,Refs!$J$2:$K$15,2,FALSE)</f>
        <v>Oct 2022 to Mar 2023</v>
      </c>
      <c r="C996" t="s">
        <v>550</v>
      </c>
      <c r="D996" t="s">
        <v>0</v>
      </c>
      <c r="E996" t="s">
        <v>528</v>
      </c>
      <c r="F996" t="s">
        <v>537</v>
      </c>
      <c r="G996" t="s">
        <v>543</v>
      </c>
      <c r="H996" t="s">
        <v>88</v>
      </c>
      <c r="I996" t="s">
        <v>497</v>
      </c>
      <c r="J996" s="67" t="s">
        <v>504</v>
      </c>
      <c r="K996">
        <v>324</v>
      </c>
    </row>
    <row r="997" spans="1:11" x14ac:dyDescent="0.3">
      <c r="A997" s="47" t="str">
        <f t="shared" si="7"/>
        <v>NHS111PS-202223-H2</v>
      </c>
      <c r="B997" s="47" t="str">
        <f>VLOOKUP($A997,Refs!$J$2:$K$15,2,FALSE)</f>
        <v>Oct 2022 to Mar 2023</v>
      </c>
      <c r="C997" t="s">
        <v>550</v>
      </c>
      <c r="D997" t="s">
        <v>0</v>
      </c>
      <c r="E997" t="s">
        <v>528</v>
      </c>
      <c r="F997" t="s">
        <v>537</v>
      </c>
      <c r="G997" t="s">
        <v>543</v>
      </c>
      <c r="H997" t="s">
        <v>88</v>
      </c>
      <c r="I997" t="s">
        <v>497</v>
      </c>
      <c r="J997" s="67" t="s">
        <v>505</v>
      </c>
      <c r="K997">
        <v>120</v>
      </c>
    </row>
    <row r="998" spans="1:11" x14ac:dyDescent="0.3">
      <c r="A998" s="47" t="str">
        <f t="shared" si="7"/>
        <v>NHS111PS-202223-H2</v>
      </c>
      <c r="B998" s="47" t="str">
        <f>VLOOKUP($A998,Refs!$J$2:$K$15,2,FALSE)</f>
        <v>Oct 2022 to Mar 2023</v>
      </c>
      <c r="C998" t="s">
        <v>550</v>
      </c>
      <c r="D998" t="s">
        <v>0</v>
      </c>
      <c r="E998" t="s">
        <v>528</v>
      </c>
      <c r="F998" t="s">
        <v>537</v>
      </c>
      <c r="G998" t="s">
        <v>543</v>
      </c>
      <c r="H998" t="s">
        <v>88</v>
      </c>
      <c r="I998" t="s">
        <v>497</v>
      </c>
      <c r="J998" s="67" t="s">
        <v>506</v>
      </c>
      <c r="K998">
        <v>32</v>
      </c>
    </row>
    <row r="999" spans="1:11" x14ac:dyDescent="0.3">
      <c r="A999" s="47" t="str">
        <f t="shared" si="7"/>
        <v>NHS111PS-202223-H2</v>
      </c>
      <c r="B999" s="47" t="str">
        <f>VLOOKUP($A999,Refs!$J$2:$K$15,2,FALSE)</f>
        <v>Oct 2022 to Mar 2023</v>
      </c>
      <c r="C999" t="s">
        <v>550</v>
      </c>
      <c r="D999" t="s">
        <v>0</v>
      </c>
      <c r="E999" t="s">
        <v>528</v>
      </c>
      <c r="F999" t="s">
        <v>537</v>
      </c>
      <c r="G999" t="s">
        <v>543</v>
      </c>
      <c r="H999" t="s">
        <v>88</v>
      </c>
      <c r="I999" t="s">
        <v>497</v>
      </c>
      <c r="J999" s="67" t="s">
        <v>507</v>
      </c>
      <c r="K999">
        <v>33</v>
      </c>
    </row>
    <row r="1000" spans="1:11" x14ac:dyDescent="0.3">
      <c r="A1000" s="47" t="str">
        <f t="shared" si="7"/>
        <v>NHS111PS-202223-H2</v>
      </c>
      <c r="B1000" s="47" t="str">
        <f>VLOOKUP($A1000,Refs!$J$2:$K$15,2,FALSE)</f>
        <v>Oct 2022 to Mar 2023</v>
      </c>
      <c r="C1000" t="s">
        <v>550</v>
      </c>
      <c r="D1000" t="s">
        <v>0</v>
      </c>
      <c r="E1000" t="s">
        <v>528</v>
      </c>
      <c r="F1000" t="s">
        <v>537</v>
      </c>
      <c r="G1000" t="s">
        <v>543</v>
      </c>
      <c r="H1000" t="s">
        <v>88</v>
      </c>
      <c r="I1000" t="s">
        <v>497</v>
      </c>
      <c r="J1000" s="67" t="s">
        <v>508</v>
      </c>
      <c r="K1000">
        <v>24</v>
      </c>
    </row>
    <row r="1001" spans="1:11" x14ac:dyDescent="0.3">
      <c r="A1001" s="47" t="str">
        <f t="shared" si="7"/>
        <v>NHS111PS-202223-H2</v>
      </c>
      <c r="B1001" s="47" t="str">
        <f>VLOOKUP($A1001,Refs!$J$2:$K$15,2,FALSE)</f>
        <v>Oct 2022 to Mar 2023</v>
      </c>
      <c r="C1001" t="s">
        <v>550</v>
      </c>
      <c r="D1001" t="s">
        <v>0</v>
      </c>
      <c r="E1001" t="s">
        <v>528</v>
      </c>
      <c r="F1001" t="s">
        <v>537</v>
      </c>
      <c r="G1001" t="s">
        <v>543</v>
      </c>
      <c r="H1001" t="s">
        <v>88</v>
      </c>
      <c r="I1001" t="s">
        <v>497</v>
      </c>
      <c r="J1001" s="67" t="s">
        <v>509</v>
      </c>
      <c r="K1001">
        <v>9</v>
      </c>
    </row>
    <row r="1002" spans="1:11" x14ac:dyDescent="0.3">
      <c r="A1002" s="47" t="str">
        <f t="shared" si="7"/>
        <v>NHS111PS-202223-H2</v>
      </c>
      <c r="B1002" s="47" t="str">
        <f>VLOOKUP($A1002,Refs!$J$2:$K$15,2,FALSE)</f>
        <v>Oct 2022 to Mar 2023</v>
      </c>
      <c r="C1002" t="s">
        <v>550</v>
      </c>
      <c r="D1002" t="s">
        <v>0</v>
      </c>
      <c r="E1002" t="s">
        <v>528</v>
      </c>
      <c r="F1002" t="s">
        <v>537</v>
      </c>
      <c r="G1002" t="s">
        <v>543</v>
      </c>
      <c r="H1002" t="s">
        <v>88</v>
      </c>
      <c r="I1002" t="s">
        <v>497</v>
      </c>
      <c r="J1002" s="67" t="s">
        <v>510</v>
      </c>
      <c r="K1002">
        <v>130</v>
      </c>
    </row>
    <row r="1003" spans="1:11" x14ac:dyDescent="0.3">
      <c r="A1003" s="47" t="str">
        <f t="shared" si="7"/>
        <v>NHS111PS-202223-H2</v>
      </c>
      <c r="B1003" s="47" t="str">
        <f>VLOOKUP($A1003,Refs!$J$2:$K$15,2,FALSE)</f>
        <v>Oct 2022 to Mar 2023</v>
      </c>
      <c r="C1003" t="s">
        <v>550</v>
      </c>
      <c r="D1003" t="s">
        <v>0</v>
      </c>
      <c r="E1003" t="s">
        <v>528</v>
      </c>
      <c r="F1003" t="s">
        <v>537</v>
      </c>
      <c r="G1003" t="s">
        <v>543</v>
      </c>
      <c r="H1003" t="s">
        <v>88</v>
      </c>
      <c r="I1003" t="s">
        <v>497</v>
      </c>
      <c r="J1003" s="67" t="s">
        <v>511</v>
      </c>
      <c r="K1003">
        <v>32</v>
      </c>
    </row>
    <row r="1004" spans="1:11" x14ac:dyDescent="0.3">
      <c r="A1004" s="47" t="str">
        <f t="shared" si="7"/>
        <v>NHS111PS-202223-H2</v>
      </c>
      <c r="B1004" s="47" t="str">
        <f>VLOOKUP($A1004,Refs!$J$2:$K$15,2,FALSE)</f>
        <v>Oct 2022 to Mar 2023</v>
      </c>
      <c r="C1004" t="s">
        <v>550</v>
      </c>
      <c r="D1004" t="s">
        <v>0</v>
      </c>
      <c r="E1004" t="s">
        <v>528</v>
      </c>
      <c r="F1004" t="s">
        <v>537</v>
      </c>
      <c r="G1004" t="s">
        <v>543</v>
      </c>
      <c r="H1004" t="s">
        <v>88</v>
      </c>
      <c r="I1004" t="s">
        <v>497</v>
      </c>
      <c r="J1004" s="67" t="s">
        <v>512</v>
      </c>
      <c r="K1004">
        <v>101</v>
      </c>
    </row>
    <row r="1005" spans="1:11" x14ac:dyDescent="0.3">
      <c r="A1005" s="47" t="str">
        <f t="shared" si="7"/>
        <v>NHS111PS-202223-H2</v>
      </c>
      <c r="B1005" s="47" t="str">
        <f>VLOOKUP($A1005,Refs!$J$2:$K$15,2,FALSE)</f>
        <v>Oct 2022 to Mar 2023</v>
      </c>
      <c r="C1005" t="s">
        <v>550</v>
      </c>
      <c r="D1005" t="s">
        <v>0</v>
      </c>
      <c r="E1005" t="s">
        <v>528</v>
      </c>
      <c r="F1005" t="s">
        <v>537</v>
      </c>
      <c r="G1005" t="s">
        <v>543</v>
      </c>
      <c r="H1005" t="s">
        <v>88</v>
      </c>
      <c r="I1005" t="s">
        <v>497</v>
      </c>
      <c r="J1005" s="67" t="s">
        <v>513</v>
      </c>
      <c r="K1005">
        <v>137</v>
      </c>
    </row>
    <row r="1006" spans="1:11" x14ac:dyDescent="0.3">
      <c r="A1006" s="47" t="str">
        <f t="shared" si="7"/>
        <v>NHS111PS-202223-H2</v>
      </c>
      <c r="B1006" s="47" t="str">
        <f>VLOOKUP($A1006,Refs!$J$2:$K$15,2,FALSE)</f>
        <v>Oct 2022 to Mar 2023</v>
      </c>
      <c r="C1006" t="s">
        <v>550</v>
      </c>
      <c r="D1006" t="s">
        <v>0</v>
      </c>
      <c r="E1006" t="s">
        <v>528</v>
      </c>
      <c r="F1006" t="s">
        <v>537</v>
      </c>
      <c r="G1006" t="s">
        <v>543</v>
      </c>
      <c r="H1006" t="s">
        <v>88</v>
      </c>
      <c r="I1006" t="s">
        <v>497</v>
      </c>
      <c r="J1006" s="67" t="s">
        <v>514</v>
      </c>
      <c r="K1006">
        <v>0</v>
      </c>
    </row>
    <row r="1007" spans="1:11" x14ac:dyDescent="0.3">
      <c r="A1007" s="47" t="str">
        <f t="shared" si="7"/>
        <v>NHS111PS-202223-H2</v>
      </c>
      <c r="B1007" s="47" t="str">
        <f>VLOOKUP($A1007,Refs!$J$2:$K$15,2,FALSE)</f>
        <v>Oct 2022 to Mar 2023</v>
      </c>
      <c r="C1007" t="s">
        <v>550</v>
      </c>
      <c r="D1007" t="s">
        <v>0</v>
      </c>
      <c r="E1007" t="s">
        <v>528</v>
      </c>
      <c r="F1007" t="s">
        <v>537</v>
      </c>
      <c r="G1007" t="s">
        <v>543</v>
      </c>
      <c r="H1007" t="s">
        <v>88</v>
      </c>
      <c r="I1007" t="s">
        <v>497</v>
      </c>
      <c r="J1007" s="67" t="s">
        <v>515</v>
      </c>
      <c r="K1007">
        <v>114</v>
      </c>
    </row>
    <row r="1008" spans="1:11" x14ac:dyDescent="0.3">
      <c r="A1008" s="47" t="str">
        <f t="shared" si="7"/>
        <v>NHS111PS-202223-H2</v>
      </c>
      <c r="B1008" s="47" t="str">
        <f>VLOOKUP($A1008,Refs!$J$2:$K$15,2,FALSE)</f>
        <v>Oct 2022 to Mar 2023</v>
      </c>
      <c r="C1008" t="s">
        <v>550</v>
      </c>
      <c r="D1008" t="s">
        <v>0</v>
      </c>
      <c r="E1008" t="s">
        <v>528</v>
      </c>
      <c r="F1008" t="s">
        <v>537</v>
      </c>
      <c r="G1008" t="s">
        <v>543</v>
      </c>
      <c r="H1008" t="s">
        <v>88</v>
      </c>
      <c r="I1008" t="s">
        <v>497</v>
      </c>
      <c r="J1008" s="67" t="s">
        <v>516</v>
      </c>
      <c r="K1008">
        <v>22</v>
      </c>
    </row>
    <row r="1009" spans="1:11" x14ac:dyDescent="0.3">
      <c r="A1009" s="47" t="str">
        <f t="shared" si="7"/>
        <v>NHS111PS-202223-H2</v>
      </c>
      <c r="B1009" s="47" t="str">
        <f>VLOOKUP($A1009,Refs!$J$2:$K$15,2,FALSE)</f>
        <v>Oct 2022 to Mar 2023</v>
      </c>
      <c r="C1009" t="s">
        <v>550</v>
      </c>
      <c r="D1009" t="s">
        <v>0</v>
      </c>
      <c r="E1009" t="s">
        <v>528</v>
      </c>
      <c r="F1009" t="s">
        <v>537</v>
      </c>
      <c r="G1009" t="s">
        <v>543</v>
      </c>
      <c r="H1009" t="s">
        <v>88</v>
      </c>
      <c r="I1009" t="s">
        <v>497</v>
      </c>
      <c r="J1009" s="67" t="s">
        <v>517</v>
      </c>
      <c r="K1009">
        <v>6</v>
      </c>
    </row>
    <row r="1010" spans="1:11" x14ac:dyDescent="0.3">
      <c r="A1010" s="47" t="str">
        <f t="shared" si="7"/>
        <v>NHS111PS-202223-H2</v>
      </c>
      <c r="B1010" s="47" t="str">
        <f>VLOOKUP($A1010,Refs!$J$2:$K$15,2,FALSE)</f>
        <v>Oct 2022 to Mar 2023</v>
      </c>
      <c r="C1010" t="s">
        <v>550</v>
      </c>
      <c r="D1010" t="s">
        <v>3</v>
      </c>
      <c r="E1010" t="s">
        <v>518</v>
      </c>
      <c r="F1010" t="s">
        <v>38</v>
      </c>
      <c r="G1010" t="s">
        <v>533</v>
      </c>
      <c r="H1010" t="s">
        <v>292</v>
      </c>
      <c r="I1010" t="s">
        <v>453</v>
      </c>
      <c r="J1010" s="67">
        <v>1</v>
      </c>
      <c r="K1010">
        <v>454</v>
      </c>
    </row>
    <row r="1011" spans="1:11" x14ac:dyDescent="0.3">
      <c r="A1011" s="47" t="str">
        <f t="shared" si="7"/>
        <v>NHS111PS-202223-H2</v>
      </c>
      <c r="B1011" s="47" t="str">
        <f>VLOOKUP($A1011,Refs!$J$2:$K$15,2,FALSE)</f>
        <v>Oct 2022 to Mar 2023</v>
      </c>
      <c r="C1011" t="s">
        <v>550</v>
      </c>
      <c r="D1011" t="s">
        <v>3</v>
      </c>
      <c r="E1011" t="s">
        <v>518</v>
      </c>
      <c r="F1011" t="s">
        <v>38</v>
      </c>
      <c r="G1011" t="s">
        <v>533</v>
      </c>
      <c r="H1011" t="s">
        <v>292</v>
      </c>
      <c r="I1011" t="s">
        <v>453</v>
      </c>
      <c r="J1011" s="67">
        <v>2</v>
      </c>
      <c r="K1011">
        <v>12</v>
      </c>
    </row>
    <row r="1012" spans="1:11" x14ac:dyDescent="0.3">
      <c r="A1012" s="47" t="str">
        <f t="shared" si="7"/>
        <v>NHS111PS-202223-H2</v>
      </c>
      <c r="B1012" s="47" t="str">
        <f>VLOOKUP($A1012,Refs!$J$2:$K$15,2,FALSE)</f>
        <v>Oct 2022 to Mar 2023</v>
      </c>
      <c r="C1012" t="s">
        <v>550</v>
      </c>
      <c r="D1012" t="s">
        <v>3</v>
      </c>
      <c r="E1012" t="s">
        <v>518</v>
      </c>
      <c r="F1012" t="s">
        <v>38</v>
      </c>
      <c r="G1012" t="s">
        <v>533</v>
      </c>
      <c r="H1012" t="s">
        <v>292</v>
      </c>
      <c r="I1012" t="s">
        <v>453</v>
      </c>
      <c r="J1012" s="67" t="s">
        <v>504</v>
      </c>
      <c r="K1012">
        <v>6</v>
      </c>
    </row>
    <row r="1013" spans="1:11" x14ac:dyDescent="0.3">
      <c r="A1013" s="47" t="str">
        <f t="shared" si="7"/>
        <v>NHS111PS-202223-H2</v>
      </c>
      <c r="B1013" s="47" t="str">
        <f>VLOOKUP($A1013,Refs!$J$2:$K$15,2,FALSE)</f>
        <v>Oct 2022 to Mar 2023</v>
      </c>
      <c r="C1013" t="s">
        <v>550</v>
      </c>
      <c r="D1013" t="s">
        <v>3</v>
      </c>
      <c r="E1013" t="s">
        <v>518</v>
      </c>
      <c r="F1013" t="s">
        <v>38</v>
      </c>
      <c r="G1013" t="s">
        <v>533</v>
      </c>
      <c r="H1013" t="s">
        <v>292</v>
      </c>
      <c r="I1013" t="s">
        <v>453</v>
      </c>
      <c r="J1013" s="67" t="s">
        <v>505</v>
      </c>
      <c r="K1013">
        <v>0</v>
      </c>
    </row>
    <row r="1014" spans="1:11" x14ac:dyDescent="0.3">
      <c r="A1014" s="47" t="str">
        <f t="shared" si="7"/>
        <v>NHS111PS-202223-H2</v>
      </c>
      <c r="B1014" s="47" t="str">
        <f>VLOOKUP($A1014,Refs!$J$2:$K$15,2,FALSE)</f>
        <v>Oct 2022 to Mar 2023</v>
      </c>
      <c r="C1014" t="s">
        <v>550</v>
      </c>
      <c r="D1014" t="s">
        <v>3</v>
      </c>
      <c r="E1014" t="s">
        <v>518</v>
      </c>
      <c r="F1014" t="s">
        <v>38</v>
      </c>
      <c r="G1014" t="s">
        <v>533</v>
      </c>
      <c r="H1014" t="s">
        <v>292</v>
      </c>
      <c r="I1014" t="s">
        <v>453</v>
      </c>
      <c r="J1014" s="67" t="s">
        <v>506</v>
      </c>
      <c r="K1014">
        <v>1</v>
      </c>
    </row>
    <row r="1015" spans="1:11" x14ac:dyDescent="0.3">
      <c r="A1015" s="47" t="str">
        <f t="shared" si="7"/>
        <v>NHS111PS-202223-H2</v>
      </c>
      <c r="B1015" s="47" t="str">
        <f>VLOOKUP($A1015,Refs!$J$2:$K$15,2,FALSE)</f>
        <v>Oct 2022 to Mar 2023</v>
      </c>
      <c r="C1015" t="s">
        <v>550</v>
      </c>
      <c r="D1015" t="s">
        <v>3</v>
      </c>
      <c r="E1015" t="s">
        <v>518</v>
      </c>
      <c r="F1015" t="s">
        <v>38</v>
      </c>
      <c r="G1015" t="s">
        <v>533</v>
      </c>
      <c r="H1015" t="s">
        <v>292</v>
      </c>
      <c r="I1015" t="s">
        <v>453</v>
      </c>
      <c r="J1015" s="67" t="s">
        <v>507</v>
      </c>
      <c r="K1015">
        <v>0</v>
      </c>
    </row>
    <row r="1016" spans="1:11" x14ac:dyDescent="0.3">
      <c r="A1016" s="47" t="str">
        <f t="shared" si="7"/>
        <v>NHS111PS-202223-H2</v>
      </c>
      <c r="B1016" s="47" t="str">
        <f>VLOOKUP($A1016,Refs!$J$2:$K$15,2,FALSE)</f>
        <v>Oct 2022 to Mar 2023</v>
      </c>
      <c r="C1016" t="s">
        <v>550</v>
      </c>
      <c r="D1016" t="s">
        <v>3</v>
      </c>
      <c r="E1016" t="s">
        <v>518</v>
      </c>
      <c r="F1016" t="s">
        <v>38</v>
      </c>
      <c r="G1016" t="s">
        <v>533</v>
      </c>
      <c r="H1016" t="s">
        <v>292</v>
      </c>
      <c r="I1016" t="s">
        <v>453</v>
      </c>
      <c r="J1016" s="67" t="s">
        <v>508</v>
      </c>
      <c r="K1016">
        <v>5</v>
      </c>
    </row>
    <row r="1017" spans="1:11" x14ac:dyDescent="0.3">
      <c r="A1017" s="47" t="str">
        <f t="shared" si="7"/>
        <v>NHS111PS-202223-H2</v>
      </c>
      <c r="B1017" s="47" t="str">
        <f>VLOOKUP($A1017,Refs!$J$2:$K$15,2,FALSE)</f>
        <v>Oct 2022 to Mar 2023</v>
      </c>
      <c r="C1017" t="s">
        <v>550</v>
      </c>
      <c r="D1017" t="s">
        <v>3</v>
      </c>
      <c r="E1017" t="s">
        <v>518</v>
      </c>
      <c r="F1017" t="s">
        <v>38</v>
      </c>
      <c r="G1017" t="s">
        <v>533</v>
      </c>
      <c r="H1017" t="s">
        <v>292</v>
      </c>
      <c r="I1017" t="s">
        <v>453</v>
      </c>
      <c r="J1017" s="67" t="s">
        <v>509</v>
      </c>
      <c r="K1017">
        <v>0</v>
      </c>
    </row>
    <row r="1018" spans="1:11" x14ac:dyDescent="0.3">
      <c r="A1018" s="47" t="str">
        <f t="shared" si="7"/>
        <v>NHS111PS-202223-H2</v>
      </c>
      <c r="B1018" s="47" t="str">
        <f>VLOOKUP($A1018,Refs!$J$2:$K$15,2,FALSE)</f>
        <v>Oct 2022 to Mar 2023</v>
      </c>
      <c r="C1018" t="s">
        <v>550</v>
      </c>
      <c r="D1018" t="s">
        <v>3</v>
      </c>
      <c r="E1018" t="s">
        <v>518</v>
      </c>
      <c r="F1018" t="s">
        <v>38</v>
      </c>
      <c r="G1018" t="s">
        <v>533</v>
      </c>
      <c r="H1018" t="s">
        <v>292</v>
      </c>
      <c r="I1018" t="s">
        <v>453</v>
      </c>
      <c r="J1018" s="67" t="s">
        <v>510</v>
      </c>
      <c r="K1018">
        <v>1</v>
      </c>
    </row>
    <row r="1019" spans="1:11" x14ac:dyDescent="0.3">
      <c r="A1019" s="47" t="str">
        <f t="shared" si="7"/>
        <v>NHS111PS-202223-H2</v>
      </c>
      <c r="B1019" s="47" t="str">
        <f>VLOOKUP($A1019,Refs!$J$2:$K$15,2,FALSE)</f>
        <v>Oct 2022 to Mar 2023</v>
      </c>
      <c r="C1019" t="s">
        <v>550</v>
      </c>
      <c r="D1019" t="s">
        <v>3</v>
      </c>
      <c r="E1019" t="s">
        <v>518</v>
      </c>
      <c r="F1019" t="s">
        <v>38</v>
      </c>
      <c r="G1019" t="s">
        <v>533</v>
      </c>
      <c r="H1019" t="s">
        <v>292</v>
      </c>
      <c r="I1019" t="s">
        <v>453</v>
      </c>
      <c r="J1019" s="67" t="s">
        <v>511</v>
      </c>
      <c r="K1019">
        <v>1</v>
      </c>
    </row>
    <row r="1020" spans="1:11" x14ac:dyDescent="0.3">
      <c r="A1020" s="47" t="str">
        <f t="shared" si="7"/>
        <v>NHS111PS-202223-H2</v>
      </c>
      <c r="B1020" s="47" t="str">
        <f>VLOOKUP($A1020,Refs!$J$2:$K$15,2,FALSE)</f>
        <v>Oct 2022 to Mar 2023</v>
      </c>
      <c r="C1020" t="s">
        <v>550</v>
      </c>
      <c r="D1020" t="s">
        <v>3</v>
      </c>
      <c r="E1020" t="s">
        <v>518</v>
      </c>
      <c r="F1020" t="s">
        <v>38</v>
      </c>
      <c r="G1020" t="s">
        <v>533</v>
      </c>
      <c r="H1020" t="s">
        <v>292</v>
      </c>
      <c r="I1020" t="s">
        <v>453</v>
      </c>
      <c r="J1020" s="67" t="s">
        <v>512</v>
      </c>
      <c r="K1020">
        <v>4</v>
      </c>
    </row>
    <row r="1021" spans="1:11" x14ac:dyDescent="0.3">
      <c r="A1021" s="47" t="str">
        <f t="shared" si="7"/>
        <v>NHS111PS-202223-H2</v>
      </c>
      <c r="B1021" s="47" t="str">
        <f>VLOOKUP($A1021,Refs!$J$2:$K$15,2,FALSE)</f>
        <v>Oct 2022 to Mar 2023</v>
      </c>
      <c r="C1021" t="s">
        <v>550</v>
      </c>
      <c r="D1021" t="s">
        <v>3</v>
      </c>
      <c r="E1021" t="s">
        <v>518</v>
      </c>
      <c r="F1021" t="s">
        <v>38</v>
      </c>
      <c r="G1021" t="s">
        <v>533</v>
      </c>
      <c r="H1021" t="s">
        <v>292</v>
      </c>
      <c r="I1021" t="s">
        <v>453</v>
      </c>
      <c r="J1021" s="67" t="s">
        <v>513</v>
      </c>
      <c r="K1021">
        <v>3</v>
      </c>
    </row>
    <row r="1022" spans="1:11" x14ac:dyDescent="0.3">
      <c r="A1022" s="47" t="str">
        <f t="shared" si="7"/>
        <v>NHS111PS-202223-H2</v>
      </c>
      <c r="B1022" s="47" t="str">
        <f>VLOOKUP($A1022,Refs!$J$2:$K$15,2,FALSE)</f>
        <v>Oct 2022 to Mar 2023</v>
      </c>
      <c r="C1022" t="s">
        <v>550</v>
      </c>
      <c r="D1022" t="s">
        <v>3</v>
      </c>
      <c r="E1022" t="s">
        <v>518</v>
      </c>
      <c r="F1022" t="s">
        <v>38</v>
      </c>
      <c r="G1022" t="s">
        <v>533</v>
      </c>
      <c r="H1022" t="s">
        <v>292</v>
      </c>
      <c r="I1022" t="s">
        <v>453</v>
      </c>
      <c r="J1022" s="67" t="s">
        <v>514</v>
      </c>
      <c r="K1022">
        <v>0</v>
      </c>
    </row>
    <row r="1023" spans="1:11" x14ac:dyDescent="0.3">
      <c r="A1023" s="47" t="str">
        <f t="shared" si="7"/>
        <v>NHS111PS-202223-H2</v>
      </c>
      <c r="B1023" s="47" t="str">
        <f>VLOOKUP($A1023,Refs!$J$2:$K$15,2,FALSE)</f>
        <v>Oct 2022 to Mar 2023</v>
      </c>
      <c r="C1023" t="s">
        <v>550</v>
      </c>
      <c r="D1023" t="s">
        <v>3</v>
      </c>
      <c r="E1023" t="s">
        <v>518</v>
      </c>
      <c r="F1023" t="s">
        <v>38</v>
      </c>
      <c r="G1023" t="s">
        <v>533</v>
      </c>
      <c r="H1023" t="s">
        <v>292</v>
      </c>
      <c r="I1023" t="s">
        <v>453</v>
      </c>
      <c r="J1023" s="67" t="s">
        <v>515</v>
      </c>
      <c r="K1023">
        <v>1</v>
      </c>
    </row>
    <row r="1024" spans="1:11" x14ac:dyDescent="0.3">
      <c r="A1024" s="47" t="str">
        <f t="shared" si="7"/>
        <v>NHS111PS-202223-H2</v>
      </c>
      <c r="B1024" s="47" t="str">
        <f>VLOOKUP($A1024,Refs!$J$2:$K$15,2,FALSE)</f>
        <v>Oct 2022 to Mar 2023</v>
      </c>
      <c r="C1024" t="s">
        <v>550</v>
      </c>
      <c r="D1024" t="s">
        <v>3</v>
      </c>
      <c r="E1024" t="s">
        <v>518</v>
      </c>
      <c r="F1024" t="s">
        <v>38</v>
      </c>
      <c r="G1024" t="s">
        <v>533</v>
      </c>
      <c r="H1024" t="s">
        <v>292</v>
      </c>
      <c r="I1024" t="s">
        <v>453</v>
      </c>
      <c r="J1024" s="67" t="s">
        <v>516</v>
      </c>
      <c r="K1024">
        <v>2</v>
      </c>
    </row>
    <row r="1025" spans="1:11" x14ac:dyDescent="0.3">
      <c r="A1025" s="47" t="str">
        <f t="shared" si="7"/>
        <v>NHS111PS-202223-H2</v>
      </c>
      <c r="B1025" s="47" t="str">
        <f>VLOOKUP($A1025,Refs!$J$2:$K$15,2,FALSE)</f>
        <v>Oct 2022 to Mar 2023</v>
      </c>
      <c r="C1025" t="s">
        <v>550</v>
      </c>
      <c r="D1025" t="s">
        <v>3</v>
      </c>
      <c r="E1025" t="s">
        <v>518</v>
      </c>
      <c r="F1025" t="s">
        <v>38</v>
      </c>
      <c r="G1025" t="s">
        <v>533</v>
      </c>
      <c r="H1025" t="s">
        <v>292</v>
      </c>
      <c r="I1025" t="s">
        <v>453</v>
      </c>
      <c r="J1025" s="67" t="s">
        <v>517</v>
      </c>
      <c r="K1025">
        <v>0</v>
      </c>
    </row>
    <row r="1026" spans="1:11" x14ac:dyDescent="0.3">
      <c r="A1026" s="47" t="str">
        <f t="shared" ref="A1026:A1059" si="8">C1026</f>
        <v>NHS111PS-202223-H2</v>
      </c>
      <c r="B1026" s="47" t="str">
        <f>VLOOKUP($A1026,Refs!$J$2:$K$15,2,FALSE)</f>
        <v>Oct 2022 to Mar 2023</v>
      </c>
      <c r="C1026" t="s">
        <v>550</v>
      </c>
      <c r="D1026" t="s">
        <v>5</v>
      </c>
      <c r="E1026" t="s">
        <v>524</v>
      </c>
      <c r="F1026" t="s">
        <v>32</v>
      </c>
      <c r="G1026" t="s">
        <v>534</v>
      </c>
      <c r="H1026" t="s">
        <v>39</v>
      </c>
      <c r="I1026" t="s">
        <v>207</v>
      </c>
      <c r="J1026" s="67">
        <v>1</v>
      </c>
      <c r="K1026">
        <v>2446</v>
      </c>
    </row>
    <row r="1027" spans="1:11" x14ac:dyDescent="0.3">
      <c r="A1027" s="47" t="str">
        <f t="shared" si="8"/>
        <v>NHS111PS-202223-H2</v>
      </c>
      <c r="B1027" s="47" t="str">
        <f>VLOOKUP($A1027,Refs!$J$2:$K$15,2,FALSE)</f>
        <v>Oct 2022 to Mar 2023</v>
      </c>
      <c r="C1027" t="s">
        <v>550</v>
      </c>
      <c r="D1027" t="s">
        <v>5</v>
      </c>
      <c r="E1027" t="s">
        <v>524</v>
      </c>
      <c r="F1027" t="s">
        <v>32</v>
      </c>
      <c r="G1027" t="s">
        <v>534</v>
      </c>
      <c r="H1027" t="s">
        <v>39</v>
      </c>
      <c r="I1027" t="s">
        <v>207</v>
      </c>
      <c r="J1027" s="67">
        <v>2</v>
      </c>
      <c r="K1027">
        <v>1954</v>
      </c>
    </row>
    <row r="1028" spans="1:11" x14ac:dyDescent="0.3">
      <c r="A1028" s="47" t="str">
        <f t="shared" si="8"/>
        <v>NHS111PS-202223-H2</v>
      </c>
      <c r="B1028" s="47" t="str">
        <f>VLOOKUP($A1028,Refs!$J$2:$K$15,2,FALSE)</f>
        <v>Oct 2022 to Mar 2023</v>
      </c>
      <c r="C1028" t="s">
        <v>550</v>
      </c>
      <c r="D1028" t="s">
        <v>5</v>
      </c>
      <c r="E1028" t="s">
        <v>524</v>
      </c>
      <c r="F1028" t="s">
        <v>32</v>
      </c>
      <c r="G1028" t="s">
        <v>534</v>
      </c>
      <c r="H1028" t="s">
        <v>39</v>
      </c>
      <c r="I1028" t="s">
        <v>207</v>
      </c>
      <c r="J1028" s="67" t="s">
        <v>504</v>
      </c>
      <c r="K1028">
        <v>910</v>
      </c>
    </row>
    <row r="1029" spans="1:11" x14ac:dyDescent="0.3">
      <c r="A1029" s="47" t="str">
        <f t="shared" si="8"/>
        <v>NHS111PS-202223-H2</v>
      </c>
      <c r="B1029" s="47" t="str">
        <f>VLOOKUP($A1029,Refs!$J$2:$K$15,2,FALSE)</f>
        <v>Oct 2022 to Mar 2023</v>
      </c>
      <c r="C1029" t="s">
        <v>550</v>
      </c>
      <c r="D1029" t="s">
        <v>5</v>
      </c>
      <c r="E1029" t="s">
        <v>524</v>
      </c>
      <c r="F1029" t="s">
        <v>32</v>
      </c>
      <c r="G1029" t="s">
        <v>534</v>
      </c>
      <c r="H1029" t="s">
        <v>39</v>
      </c>
      <c r="I1029" t="s">
        <v>207</v>
      </c>
      <c r="J1029" s="67" t="s">
        <v>505</v>
      </c>
      <c r="K1029">
        <v>275</v>
      </c>
    </row>
    <row r="1030" spans="1:11" x14ac:dyDescent="0.3">
      <c r="A1030" s="47" t="str">
        <f t="shared" si="8"/>
        <v>NHS111PS-202223-H2</v>
      </c>
      <c r="B1030" s="47" t="str">
        <f>VLOOKUP($A1030,Refs!$J$2:$K$15,2,FALSE)</f>
        <v>Oct 2022 to Mar 2023</v>
      </c>
      <c r="C1030" t="s">
        <v>550</v>
      </c>
      <c r="D1030" t="s">
        <v>5</v>
      </c>
      <c r="E1030" t="s">
        <v>524</v>
      </c>
      <c r="F1030" t="s">
        <v>32</v>
      </c>
      <c r="G1030" t="s">
        <v>534</v>
      </c>
      <c r="H1030" t="s">
        <v>39</v>
      </c>
      <c r="I1030" t="s">
        <v>207</v>
      </c>
      <c r="J1030" s="67" t="s">
        <v>506</v>
      </c>
      <c r="K1030">
        <v>144</v>
      </c>
    </row>
    <row r="1031" spans="1:11" x14ac:dyDescent="0.3">
      <c r="A1031" s="47" t="str">
        <f t="shared" si="8"/>
        <v>NHS111PS-202223-H2</v>
      </c>
      <c r="B1031" s="47" t="str">
        <f>VLOOKUP($A1031,Refs!$J$2:$K$15,2,FALSE)</f>
        <v>Oct 2022 to Mar 2023</v>
      </c>
      <c r="C1031" t="s">
        <v>550</v>
      </c>
      <c r="D1031" t="s">
        <v>5</v>
      </c>
      <c r="E1031" t="s">
        <v>524</v>
      </c>
      <c r="F1031" t="s">
        <v>32</v>
      </c>
      <c r="G1031" t="s">
        <v>534</v>
      </c>
      <c r="H1031" t="s">
        <v>39</v>
      </c>
      <c r="I1031" t="s">
        <v>207</v>
      </c>
      <c r="J1031" s="67" t="s">
        <v>507</v>
      </c>
      <c r="K1031">
        <v>206</v>
      </c>
    </row>
    <row r="1032" spans="1:11" x14ac:dyDescent="0.3">
      <c r="A1032" s="47" t="str">
        <f t="shared" si="8"/>
        <v>NHS111PS-202223-H2</v>
      </c>
      <c r="B1032" s="47" t="str">
        <f>VLOOKUP($A1032,Refs!$J$2:$K$15,2,FALSE)</f>
        <v>Oct 2022 to Mar 2023</v>
      </c>
      <c r="C1032" t="s">
        <v>550</v>
      </c>
      <c r="D1032" t="s">
        <v>5</v>
      </c>
      <c r="E1032" t="s">
        <v>524</v>
      </c>
      <c r="F1032" t="s">
        <v>32</v>
      </c>
      <c r="G1032" t="s">
        <v>534</v>
      </c>
      <c r="H1032" t="s">
        <v>39</v>
      </c>
      <c r="I1032" t="s">
        <v>207</v>
      </c>
      <c r="J1032" s="67" t="s">
        <v>508</v>
      </c>
      <c r="K1032">
        <v>395</v>
      </c>
    </row>
    <row r="1033" spans="1:11" x14ac:dyDescent="0.3">
      <c r="A1033" s="47" t="str">
        <f t="shared" si="8"/>
        <v>NHS111PS-202223-H2</v>
      </c>
      <c r="B1033" s="47" t="str">
        <f>VLOOKUP($A1033,Refs!$J$2:$K$15,2,FALSE)</f>
        <v>Oct 2022 to Mar 2023</v>
      </c>
      <c r="C1033" t="s">
        <v>550</v>
      </c>
      <c r="D1033" t="s">
        <v>5</v>
      </c>
      <c r="E1033" t="s">
        <v>524</v>
      </c>
      <c r="F1033" t="s">
        <v>32</v>
      </c>
      <c r="G1033" t="s">
        <v>534</v>
      </c>
      <c r="H1033" t="s">
        <v>39</v>
      </c>
      <c r="I1033" t="s">
        <v>207</v>
      </c>
      <c r="J1033" s="67" t="s">
        <v>509</v>
      </c>
      <c r="K1033">
        <v>24</v>
      </c>
    </row>
    <row r="1034" spans="1:11" x14ac:dyDescent="0.3">
      <c r="A1034" s="47" t="str">
        <f t="shared" si="8"/>
        <v>NHS111PS-202223-H2</v>
      </c>
      <c r="B1034" s="47" t="str">
        <f>VLOOKUP($A1034,Refs!$J$2:$K$15,2,FALSE)</f>
        <v>Oct 2022 to Mar 2023</v>
      </c>
      <c r="C1034" t="s">
        <v>550</v>
      </c>
      <c r="D1034" t="s">
        <v>5</v>
      </c>
      <c r="E1034" t="s">
        <v>524</v>
      </c>
      <c r="F1034" t="s">
        <v>32</v>
      </c>
      <c r="G1034" t="s">
        <v>534</v>
      </c>
      <c r="H1034" t="s">
        <v>39</v>
      </c>
      <c r="I1034" t="s">
        <v>207</v>
      </c>
      <c r="J1034" s="67" t="s">
        <v>510</v>
      </c>
      <c r="K1034">
        <v>439</v>
      </c>
    </row>
    <row r="1035" spans="1:11" x14ac:dyDescent="0.3">
      <c r="A1035" s="47" t="str">
        <f t="shared" si="8"/>
        <v>NHS111PS-202223-H2</v>
      </c>
      <c r="B1035" s="47" t="str">
        <f>VLOOKUP($A1035,Refs!$J$2:$K$15,2,FALSE)</f>
        <v>Oct 2022 to Mar 2023</v>
      </c>
      <c r="C1035" t="s">
        <v>550</v>
      </c>
      <c r="D1035" t="s">
        <v>5</v>
      </c>
      <c r="E1035" t="s">
        <v>524</v>
      </c>
      <c r="F1035" t="s">
        <v>32</v>
      </c>
      <c r="G1035" t="s">
        <v>534</v>
      </c>
      <c r="H1035" t="s">
        <v>39</v>
      </c>
      <c r="I1035" t="s">
        <v>207</v>
      </c>
      <c r="J1035" s="67" t="s">
        <v>511</v>
      </c>
      <c r="K1035">
        <v>392</v>
      </c>
    </row>
    <row r="1036" spans="1:11" x14ac:dyDescent="0.3">
      <c r="A1036" s="47" t="str">
        <f t="shared" si="8"/>
        <v>NHS111PS-202223-H2</v>
      </c>
      <c r="B1036" s="47" t="str">
        <f>VLOOKUP($A1036,Refs!$J$2:$K$15,2,FALSE)</f>
        <v>Oct 2022 to Mar 2023</v>
      </c>
      <c r="C1036" t="s">
        <v>550</v>
      </c>
      <c r="D1036" t="s">
        <v>5</v>
      </c>
      <c r="E1036" t="s">
        <v>524</v>
      </c>
      <c r="F1036" t="s">
        <v>32</v>
      </c>
      <c r="G1036" t="s">
        <v>534</v>
      </c>
      <c r="H1036" t="s">
        <v>39</v>
      </c>
      <c r="I1036" t="s">
        <v>207</v>
      </c>
      <c r="J1036" s="67" t="s">
        <v>512</v>
      </c>
      <c r="K1036">
        <v>164</v>
      </c>
    </row>
    <row r="1037" spans="1:11" x14ac:dyDescent="0.3">
      <c r="A1037" s="47" t="str">
        <f t="shared" si="8"/>
        <v>NHS111PS-202223-H2</v>
      </c>
      <c r="B1037" s="47" t="str">
        <f>VLOOKUP($A1037,Refs!$J$2:$K$15,2,FALSE)</f>
        <v>Oct 2022 to Mar 2023</v>
      </c>
      <c r="C1037" t="s">
        <v>550</v>
      </c>
      <c r="D1037" t="s">
        <v>5</v>
      </c>
      <c r="E1037" t="s">
        <v>524</v>
      </c>
      <c r="F1037" t="s">
        <v>32</v>
      </c>
      <c r="G1037" t="s">
        <v>534</v>
      </c>
      <c r="H1037" t="s">
        <v>39</v>
      </c>
      <c r="I1037" t="s">
        <v>207</v>
      </c>
      <c r="J1037" s="67" t="s">
        <v>513</v>
      </c>
      <c r="K1037">
        <v>608</v>
      </c>
    </row>
    <row r="1038" spans="1:11" x14ac:dyDescent="0.3">
      <c r="A1038" s="47" t="str">
        <f t="shared" si="8"/>
        <v>NHS111PS-202223-H2</v>
      </c>
      <c r="B1038" s="47" t="str">
        <f>VLOOKUP($A1038,Refs!$J$2:$K$15,2,FALSE)</f>
        <v>Oct 2022 to Mar 2023</v>
      </c>
      <c r="C1038" t="s">
        <v>550</v>
      </c>
      <c r="D1038" t="s">
        <v>5</v>
      </c>
      <c r="E1038" t="s">
        <v>524</v>
      </c>
      <c r="F1038" t="s">
        <v>32</v>
      </c>
      <c r="G1038" t="s">
        <v>534</v>
      </c>
      <c r="H1038" t="s">
        <v>39</v>
      </c>
      <c r="I1038" t="s">
        <v>207</v>
      </c>
      <c r="J1038" s="67" t="s">
        <v>514</v>
      </c>
      <c r="K1038">
        <v>81</v>
      </c>
    </row>
    <row r="1039" spans="1:11" x14ac:dyDescent="0.3">
      <c r="A1039" s="47" t="str">
        <f t="shared" si="8"/>
        <v>NHS111PS-202223-H2</v>
      </c>
      <c r="B1039" s="47" t="str">
        <f>VLOOKUP($A1039,Refs!$J$2:$K$15,2,FALSE)</f>
        <v>Oct 2022 to Mar 2023</v>
      </c>
      <c r="C1039" t="s">
        <v>550</v>
      </c>
      <c r="D1039" t="s">
        <v>5</v>
      </c>
      <c r="E1039" t="s">
        <v>524</v>
      </c>
      <c r="F1039" t="s">
        <v>32</v>
      </c>
      <c r="G1039" t="s">
        <v>534</v>
      </c>
      <c r="H1039" t="s">
        <v>39</v>
      </c>
      <c r="I1039" t="s">
        <v>207</v>
      </c>
      <c r="J1039" s="67" t="s">
        <v>515</v>
      </c>
      <c r="K1039">
        <v>89</v>
      </c>
    </row>
    <row r="1040" spans="1:11" x14ac:dyDescent="0.3">
      <c r="A1040" s="47" t="str">
        <f t="shared" si="8"/>
        <v>NHS111PS-202223-H2</v>
      </c>
      <c r="B1040" s="47" t="str">
        <f>VLOOKUP($A1040,Refs!$J$2:$K$15,2,FALSE)</f>
        <v>Oct 2022 to Mar 2023</v>
      </c>
      <c r="C1040" t="s">
        <v>550</v>
      </c>
      <c r="D1040" t="s">
        <v>5</v>
      </c>
      <c r="E1040" t="s">
        <v>524</v>
      </c>
      <c r="F1040" t="s">
        <v>32</v>
      </c>
      <c r="G1040" t="s">
        <v>534</v>
      </c>
      <c r="H1040" t="s">
        <v>39</v>
      </c>
      <c r="I1040" t="s">
        <v>207</v>
      </c>
      <c r="J1040" s="67" t="s">
        <v>516</v>
      </c>
      <c r="K1040">
        <v>143</v>
      </c>
    </row>
    <row r="1041" spans="1:11" x14ac:dyDescent="0.3">
      <c r="A1041" s="47" t="str">
        <f t="shared" si="8"/>
        <v>NHS111PS-202223-H2</v>
      </c>
      <c r="B1041" s="47" t="str">
        <f>VLOOKUP($A1041,Refs!$J$2:$K$15,2,FALSE)</f>
        <v>Oct 2022 to Mar 2023</v>
      </c>
      <c r="C1041" t="s">
        <v>550</v>
      </c>
      <c r="D1041" t="s">
        <v>5</v>
      </c>
      <c r="E1041" t="s">
        <v>524</v>
      </c>
      <c r="F1041" t="s">
        <v>32</v>
      </c>
      <c r="G1041" t="s">
        <v>534</v>
      </c>
      <c r="H1041" t="s">
        <v>39</v>
      </c>
      <c r="I1041" t="s">
        <v>207</v>
      </c>
      <c r="J1041" s="67" t="s">
        <v>517</v>
      </c>
      <c r="K1041">
        <v>20</v>
      </c>
    </row>
    <row r="1042" spans="1:11" x14ac:dyDescent="0.3">
      <c r="A1042" s="47" t="str">
        <f t="shared" si="8"/>
        <v>NHS111PS-202223-H2</v>
      </c>
      <c r="B1042" s="47" t="str">
        <f>VLOOKUP($A1042,Refs!$J$2:$K$15,2,FALSE)</f>
        <v>Oct 2022 to Mar 2023</v>
      </c>
      <c r="C1042" t="s">
        <v>550</v>
      </c>
      <c r="D1042" t="s">
        <v>5</v>
      </c>
      <c r="E1042" t="s">
        <v>524</v>
      </c>
      <c r="F1042" t="s">
        <v>23</v>
      </c>
      <c r="G1042" t="s">
        <v>535</v>
      </c>
      <c r="H1042" t="s">
        <v>24</v>
      </c>
      <c r="I1042" t="s">
        <v>92</v>
      </c>
      <c r="J1042" s="67">
        <v>1</v>
      </c>
      <c r="K1042">
        <v>0</v>
      </c>
    </row>
    <row r="1043" spans="1:11" x14ac:dyDescent="0.3">
      <c r="A1043" s="47" t="str">
        <f t="shared" si="8"/>
        <v>NHS111PS-202223-H2</v>
      </c>
      <c r="B1043" s="47" t="str">
        <f>VLOOKUP($A1043,Refs!$J$2:$K$15,2,FALSE)</f>
        <v>Oct 2022 to Mar 2023</v>
      </c>
      <c r="C1043" t="s">
        <v>550</v>
      </c>
      <c r="D1043" t="s">
        <v>5</v>
      </c>
      <c r="E1043" t="s">
        <v>524</v>
      </c>
      <c r="F1043" t="s">
        <v>23</v>
      </c>
      <c r="G1043" t="s">
        <v>535</v>
      </c>
      <c r="H1043" t="s">
        <v>24</v>
      </c>
      <c r="I1043" t="s">
        <v>92</v>
      </c>
      <c r="J1043" s="67">
        <v>2</v>
      </c>
      <c r="K1043">
        <v>0</v>
      </c>
    </row>
    <row r="1044" spans="1:11" x14ac:dyDescent="0.3">
      <c r="A1044" s="47" t="str">
        <f t="shared" si="8"/>
        <v>NHS111PS-202223-H2</v>
      </c>
      <c r="B1044" s="47" t="str">
        <f>VLOOKUP($A1044,Refs!$J$2:$K$15,2,FALSE)</f>
        <v>Oct 2022 to Mar 2023</v>
      </c>
      <c r="C1044" t="s">
        <v>550</v>
      </c>
      <c r="D1044" t="s">
        <v>11</v>
      </c>
      <c r="E1044" t="s">
        <v>523</v>
      </c>
      <c r="F1044" t="s">
        <v>12</v>
      </c>
      <c r="G1044" t="s">
        <v>536</v>
      </c>
      <c r="H1044" t="s">
        <v>13</v>
      </c>
      <c r="I1044" t="s">
        <v>70</v>
      </c>
      <c r="J1044" s="67">
        <v>1</v>
      </c>
      <c r="K1044">
        <v>4563</v>
      </c>
    </row>
    <row r="1045" spans="1:11" x14ac:dyDescent="0.3">
      <c r="A1045" s="47" t="str">
        <f t="shared" si="8"/>
        <v>NHS111PS-202223-H2</v>
      </c>
      <c r="B1045" s="47" t="str">
        <f>VLOOKUP($A1045,Refs!$J$2:$K$15,2,FALSE)</f>
        <v>Oct 2022 to Mar 2023</v>
      </c>
      <c r="C1045" t="s">
        <v>550</v>
      </c>
      <c r="D1045" t="s">
        <v>11</v>
      </c>
      <c r="E1045" t="s">
        <v>523</v>
      </c>
      <c r="F1045" t="s">
        <v>12</v>
      </c>
      <c r="G1045" t="s">
        <v>536</v>
      </c>
      <c r="H1045" t="s">
        <v>13</v>
      </c>
      <c r="I1045" t="s">
        <v>70</v>
      </c>
      <c r="J1045" s="67">
        <v>2</v>
      </c>
      <c r="K1045">
        <v>740</v>
      </c>
    </row>
    <row r="1046" spans="1:11" x14ac:dyDescent="0.3">
      <c r="A1046" s="47" t="str">
        <f t="shared" si="8"/>
        <v>NHS111PS-202223-H2</v>
      </c>
      <c r="B1046" s="47" t="str">
        <f>VLOOKUP($A1046,Refs!$J$2:$K$15,2,FALSE)</f>
        <v>Oct 2022 to Mar 2023</v>
      </c>
      <c r="C1046" t="s">
        <v>550</v>
      </c>
      <c r="D1046" t="s">
        <v>11</v>
      </c>
      <c r="E1046" t="s">
        <v>523</v>
      </c>
      <c r="F1046" t="s">
        <v>12</v>
      </c>
      <c r="G1046" t="s">
        <v>536</v>
      </c>
      <c r="H1046" t="s">
        <v>13</v>
      </c>
      <c r="I1046" t="s">
        <v>70</v>
      </c>
      <c r="J1046" s="67" t="s">
        <v>504</v>
      </c>
      <c r="K1046">
        <v>401</v>
      </c>
    </row>
    <row r="1047" spans="1:11" x14ac:dyDescent="0.3">
      <c r="A1047" s="47" t="str">
        <f t="shared" si="8"/>
        <v>NHS111PS-202223-H2</v>
      </c>
      <c r="B1047" s="47" t="str">
        <f>VLOOKUP($A1047,Refs!$J$2:$K$15,2,FALSE)</f>
        <v>Oct 2022 to Mar 2023</v>
      </c>
      <c r="C1047" t="s">
        <v>550</v>
      </c>
      <c r="D1047" t="s">
        <v>11</v>
      </c>
      <c r="E1047" t="s">
        <v>523</v>
      </c>
      <c r="F1047" t="s">
        <v>12</v>
      </c>
      <c r="G1047" t="s">
        <v>536</v>
      </c>
      <c r="H1047" t="s">
        <v>13</v>
      </c>
      <c r="I1047" t="s">
        <v>70</v>
      </c>
      <c r="J1047" s="67" t="s">
        <v>505</v>
      </c>
      <c r="K1047">
        <v>204</v>
      </c>
    </row>
    <row r="1048" spans="1:11" x14ac:dyDescent="0.3">
      <c r="A1048" s="47" t="str">
        <f t="shared" si="8"/>
        <v>NHS111PS-202223-H2</v>
      </c>
      <c r="B1048" s="47" t="str">
        <f>VLOOKUP($A1048,Refs!$J$2:$K$15,2,FALSE)</f>
        <v>Oct 2022 to Mar 2023</v>
      </c>
      <c r="C1048" t="s">
        <v>550</v>
      </c>
      <c r="D1048" t="s">
        <v>11</v>
      </c>
      <c r="E1048" t="s">
        <v>523</v>
      </c>
      <c r="F1048" t="s">
        <v>12</v>
      </c>
      <c r="G1048" t="s">
        <v>536</v>
      </c>
      <c r="H1048" t="s">
        <v>13</v>
      </c>
      <c r="I1048" t="s">
        <v>70</v>
      </c>
      <c r="J1048" s="67" t="s">
        <v>506</v>
      </c>
      <c r="K1048">
        <v>52</v>
      </c>
    </row>
    <row r="1049" spans="1:11" x14ac:dyDescent="0.3">
      <c r="A1049" s="47" t="str">
        <f t="shared" si="8"/>
        <v>NHS111PS-202223-H2</v>
      </c>
      <c r="B1049" s="47" t="str">
        <f>VLOOKUP($A1049,Refs!$J$2:$K$15,2,FALSE)</f>
        <v>Oct 2022 to Mar 2023</v>
      </c>
      <c r="C1049" t="s">
        <v>550</v>
      </c>
      <c r="D1049" t="s">
        <v>11</v>
      </c>
      <c r="E1049" t="s">
        <v>523</v>
      </c>
      <c r="F1049" t="s">
        <v>12</v>
      </c>
      <c r="G1049" t="s">
        <v>536</v>
      </c>
      <c r="H1049" t="s">
        <v>13</v>
      </c>
      <c r="I1049" t="s">
        <v>70</v>
      </c>
      <c r="J1049" s="67" t="s">
        <v>507</v>
      </c>
      <c r="K1049">
        <v>46</v>
      </c>
    </row>
    <row r="1050" spans="1:11" x14ac:dyDescent="0.3">
      <c r="A1050" s="47" t="str">
        <f t="shared" si="8"/>
        <v>NHS111PS-202223-H2</v>
      </c>
      <c r="B1050" s="47" t="str">
        <f>VLOOKUP($A1050,Refs!$J$2:$K$15,2,FALSE)</f>
        <v>Oct 2022 to Mar 2023</v>
      </c>
      <c r="C1050" t="s">
        <v>550</v>
      </c>
      <c r="D1050" t="s">
        <v>11</v>
      </c>
      <c r="E1050" t="s">
        <v>523</v>
      </c>
      <c r="F1050" t="s">
        <v>12</v>
      </c>
      <c r="G1050" t="s">
        <v>536</v>
      </c>
      <c r="H1050" t="s">
        <v>13</v>
      </c>
      <c r="I1050" t="s">
        <v>70</v>
      </c>
      <c r="J1050" s="67" t="s">
        <v>508</v>
      </c>
      <c r="K1050">
        <v>31</v>
      </c>
    </row>
    <row r="1051" spans="1:11" x14ac:dyDescent="0.3">
      <c r="A1051" s="47" t="str">
        <f t="shared" si="8"/>
        <v>NHS111PS-202223-H2</v>
      </c>
      <c r="B1051" s="47" t="str">
        <f>VLOOKUP($A1051,Refs!$J$2:$K$15,2,FALSE)</f>
        <v>Oct 2022 to Mar 2023</v>
      </c>
      <c r="C1051" t="s">
        <v>550</v>
      </c>
      <c r="D1051" t="s">
        <v>11</v>
      </c>
      <c r="E1051" t="s">
        <v>523</v>
      </c>
      <c r="F1051" t="s">
        <v>12</v>
      </c>
      <c r="G1051" t="s">
        <v>536</v>
      </c>
      <c r="H1051" t="s">
        <v>13</v>
      </c>
      <c r="I1051" t="s">
        <v>70</v>
      </c>
      <c r="J1051" s="67" t="s">
        <v>509</v>
      </c>
      <c r="K1051">
        <v>6</v>
      </c>
    </row>
    <row r="1052" spans="1:11" x14ac:dyDescent="0.3">
      <c r="A1052" s="47" t="str">
        <f t="shared" si="8"/>
        <v>NHS111PS-202223-H2</v>
      </c>
      <c r="B1052" s="47" t="str">
        <f>VLOOKUP($A1052,Refs!$J$2:$K$15,2,FALSE)</f>
        <v>Oct 2022 to Mar 2023</v>
      </c>
      <c r="C1052" t="s">
        <v>550</v>
      </c>
      <c r="D1052" t="s">
        <v>11</v>
      </c>
      <c r="E1052" t="s">
        <v>523</v>
      </c>
      <c r="F1052" t="s">
        <v>12</v>
      </c>
      <c r="G1052" t="s">
        <v>536</v>
      </c>
      <c r="H1052" t="s">
        <v>13</v>
      </c>
      <c r="I1052" t="s">
        <v>70</v>
      </c>
      <c r="J1052" s="67" t="s">
        <v>510</v>
      </c>
      <c r="K1052">
        <v>253</v>
      </c>
    </row>
    <row r="1053" spans="1:11" x14ac:dyDescent="0.3">
      <c r="A1053" s="47" t="str">
        <f t="shared" si="8"/>
        <v>NHS111PS-202223-H2</v>
      </c>
      <c r="B1053" s="47" t="str">
        <f>VLOOKUP($A1053,Refs!$J$2:$K$15,2,FALSE)</f>
        <v>Oct 2022 to Mar 2023</v>
      </c>
      <c r="C1053" t="s">
        <v>550</v>
      </c>
      <c r="D1053" t="s">
        <v>11</v>
      </c>
      <c r="E1053" t="s">
        <v>523</v>
      </c>
      <c r="F1053" t="s">
        <v>12</v>
      </c>
      <c r="G1053" t="s">
        <v>536</v>
      </c>
      <c r="H1053" t="s">
        <v>13</v>
      </c>
      <c r="I1053" t="s">
        <v>70</v>
      </c>
      <c r="J1053" s="67" t="s">
        <v>511</v>
      </c>
      <c r="K1053">
        <v>105</v>
      </c>
    </row>
    <row r="1054" spans="1:11" x14ac:dyDescent="0.3">
      <c r="A1054" s="47" t="str">
        <f t="shared" si="8"/>
        <v>NHS111PS-202223-H2</v>
      </c>
      <c r="B1054" s="47" t="str">
        <f>VLOOKUP($A1054,Refs!$J$2:$K$15,2,FALSE)</f>
        <v>Oct 2022 to Mar 2023</v>
      </c>
      <c r="C1054" t="s">
        <v>550</v>
      </c>
      <c r="D1054" t="s">
        <v>11</v>
      </c>
      <c r="E1054" t="s">
        <v>523</v>
      </c>
      <c r="F1054" t="s">
        <v>12</v>
      </c>
      <c r="G1054" t="s">
        <v>536</v>
      </c>
      <c r="H1054" t="s">
        <v>13</v>
      </c>
      <c r="I1054" t="s">
        <v>70</v>
      </c>
      <c r="J1054" s="67" t="s">
        <v>512</v>
      </c>
      <c r="K1054">
        <v>107</v>
      </c>
    </row>
    <row r="1055" spans="1:11" x14ac:dyDescent="0.3">
      <c r="A1055" s="47" t="str">
        <f t="shared" si="8"/>
        <v>NHS111PS-202223-H2</v>
      </c>
      <c r="B1055" s="47" t="str">
        <f>VLOOKUP($A1055,Refs!$J$2:$K$15,2,FALSE)</f>
        <v>Oct 2022 to Mar 2023</v>
      </c>
      <c r="C1055" t="s">
        <v>550</v>
      </c>
      <c r="D1055" t="s">
        <v>11</v>
      </c>
      <c r="E1055" t="s">
        <v>523</v>
      </c>
      <c r="F1055" t="s">
        <v>12</v>
      </c>
      <c r="G1055" t="s">
        <v>536</v>
      </c>
      <c r="H1055" t="s">
        <v>13</v>
      </c>
      <c r="I1055" t="s">
        <v>70</v>
      </c>
      <c r="J1055" s="67" t="s">
        <v>513</v>
      </c>
      <c r="K1055">
        <v>165</v>
      </c>
    </row>
    <row r="1056" spans="1:11" x14ac:dyDescent="0.3">
      <c r="A1056" s="47" t="str">
        <f t="shared" si="8"/>
        <v>NHS111PS-202223-H2</v>
      </c>
      <c r="B1056" s="47" t="str">
        <f>VLOOKUP($A1056,Refs!$J$2:$K$15,2,FALSE)</f>
        <v>Oct 2022 to Mar 2023</v>
      </c>
      <c r="C1056" t="s">
        <v>550</v>
      </c>
      <c r="D1056" t="s">
        <v>11</v>
      </c>
      <c r="E1056" t="s">
        <v>523</v>
      </c>
      <c r="F1056" t="s">
        <v>12</v>
      </c>
      <c r="G1056" t="s">
        <v>536</v>
      </c>
      <c r="H1056" t="s">
        <v>13</v>
      </c>
      <c r="I1056" t="s">
        <v>70</v>
      </c>
      <c r="J1056" s="67" t="s">
        <v>514</v>
      </c>
      <c r="K1056">
        <v>25</v>
      </c>
    </row>
    <row r="1057" spans="1:11" x14ac:dyDescent="0.3">
      <c r="A1057" s="47" t="str">
        <f t="shared" si="8"/>
        <v>NHS111PS-202223-H2</v>
      </c>
      <c r="B1057" s="47" t="str">
        <f>VLOOKUP($A1057,Refs!$J$2:$K$15,2,FALSE)</f>
        <v>Oct 2022 to Mar 2023</v>
      </c>
      <c r="C1057" t="s">
        <v>550</v>
      </c>
      <c r="D1057" t="s">
        <v>11</v>
      </c>
      <c r="E1057" t="s">
        <v>523</v>
      </c>
      <c r="F1057" t="s">
        <v>12</v>
      </c>
      <c r="G1057" t="s">
        <v>536</v>
      </c>
      <c r="H1057" t="s">
        <v>13</v>
      </c>
      <c r="I1057" t="s">
        <v>70</v>
      </c>
      <c r="J1057" s="67" t="s">
        <v>515</v>
      </c>
      <c r="K1057">
        <v>21</v>
      </c>
    </row>
    <row r="1058" spans="1:11" x14ac:dyDescent="0.3">
      <c r="A1058" s="47" t="str">
        <f t="shared" si="8"/>
        <v>NHS111PS-202223-H2</v>
      </c>
      <c r="B1058" s="47" t="str">
        <f>VLOOKUP($A1058,Refs!$J$2:$K$15,2,FALSE)</f>
        <v>Oct 2022 to Mar 2023</v>
      </c>
      <c r="C1058" t="s">
        <v>550</v>
      </c>
      <c r="D1058" t="s">
        <v>11</v>
      </c>
      <c r="E1058" t="s">
        <v>523</v>
      </c>
      <c r="F1058" t="s">
        <v>12</v>
      </c>
      <c r="G1058" t="s">
        <v>536</v>
      </c>
      <c r="H1058" t="s">
        <v>13</v>
      </c>
      <c r="I1058" t="s">
        <v>70</v>
      </c>
      <c r="J1058" s="67" t="s">
        <v>516</v>
      </c>
      <c r="K1058">
        <v>61</v>
      </c>
    </row>
    <row r="1059" spans="1:11" x14ac:dyDescent="0.3">
      <c r="A1059" s="47" t="str">
        <f t="shared" si="8"/>
        <v>NHS111PS-202223-H2</v>
      </c>
      <c r="B1059" s="47" t="str">
        <f>VLOOKUP($A1059,Refs!$J$2:$K$15,2,FALSE)</f>
        <v>Oct 2022 to Mar 2023</v>
      </c>
      <c r="C1059" t="s">
        <v>550</v>
      </c>
      <c r="D1059" t="s">
        <v>11</v>
      </c>
      <c r="E1059" t="s">
        <v>523</v>
      </c>
      <c r="F1059" t="s">
        <v>12</v>
      </c>
      <c r="G1059" t="s">
        <v>536</v>
      </c>
      <c r="H1059" t="s">
        <v>13</v>
      </c>
      <c r="I1059" t="s">
        <v>70</v>
      </c>
      <c r="J1059" s="67" t="s">
        <v>517</v>
      </c>
      <c r="K1059">
        <v>3</v>
      </c>
    </row>
    <row r="1060" spans="1:11" x14ac:dyDescent="0.3">
      <c r="A1060" s="47" t="str">
        <f t="shared" ref="A1060:A1091" si="9">C1060</f>
        <v>NHS111PS-202223-H2</v>
      </c>
      <c r="B1060" s="47" t="str">
        <f>VLOOKUP($A1060,Refs!$J$2:$K$15,2,FALSE)</f>
        <v>Oct 2022 to Mar 2023</v>
      </c>
      <c r="C1060" t="s">
        <v>550</v>
      </c>
      <c r="D1060" t="s">
        <v>11</v>
      </c>
      <c r="E1060" t="s">
        <v>523</v>
      </c>
      <c r="F1060" t="s">
        <v>12</v>
      </c>
      <c r="G1060" t="s">
        <v>536</v>
      </c>
      <c r="H1060" t="s">
        <v>14</v>
      </c>
      <c r="I1060" t="s">
        <v>71</v>
      </c>
      <c r="J1060" s="67">
        <v>1</v>
      </c>
      <c r="K1060">
        <v>3743</v>
      </c>
    </row>
    <row r="1061" spans="1:11" x14ac:dyDescent="0.3">
      <c r="A1061" s="47" t="str">
        <f t="shared" si="9"/>
        <v>NHS111PS-202223-H2</v>
      </c>
      <c r="B1061" s="47" t="str">
        <f>VLOOKUP($A1061,Refs!$J$2:$K$15,2,FALSE)</f>
        <v>Oct 2022 to Mar 2023</v>
      </c>
      <c r="C1061" t="s">
        <v>550</v>
      </c>
      <c r="D1061" t="s">
        <v>11</v>
      </c>
      <c r="E1061" t="s">
        <v>523</v>
      </c>
      <c r="F1061" t="s">
        <v>12</v>
      </c>
      <c r="G1061" t="s">
        <v>536</v>
      </c>
      <c r="H1061" t="s">
        <v>14</v>
      </c>
      <c r="I1061" t="s">
        <v>71</v>
      </c>
      <c r="J1061" s="67">
        <v>2</v>
      </c>
      <c r="K1061">
        <v>622</v>
      </c>
    </row>
    <row r="1062" spans="1:11" x14ac:dyDescent="0.3">
      <c r="A1062" s="47" t="str">
        <f t="shared" si="9"/>
        <v>NHS111PS-202223-H2</v>
      </c>
      <c r="B1062" s="47" t="str">
        <f>VLOOKUP($A1062,Refs!$J$2:$K$15,2,FALSE)</f>
        <v>Oct 2022 to Mar 2023</v>
      </c>
      <c r="C1062" t="s">
        <v>550</v>
      </c>
      <c r="D1062" t="s">
        <v>11</v>
      </c>
      <c r="E1062" t="s">
        <v>523</v>
      </c>
      <c r="F1062" t="s">
        <v>12</v>
      </c>
      <c r="G1062" t="s">
        <v>536</v>
      </c>
      <c r="H1062" t="s">
        <v>14</v>
      </c>
      <c r="I1062" t="s">
        <v>71</v>
      </c>
      <c r="J1062" s="67" t="s">
        <v>504</v>
      </c>
      <c r="K1062">
        <v>355</v>
      </c>
    </row>
    <row r="1063" spans="1:11" x14ac:dyDescent="0.3">
      <c r="A1063" s="47" t="str">
        <f t="shared" si="9"/>
        <v>NHS111PS-202223-H2</v>
      </c>
      <c r="B1063" s="47" t="str">
        <f>VLOOKUP($A1063,Refs!$J$2:$K$15,2,FALSE)</f>
        <v>Oct 2022 to Mar 2023</v>
      </c>
      <c r="C1063" t="s">
        <v>550</v>
      </c>
      <c r="D1063" t="s">
        <v>11</v>
      </c>
      <c r="E1063" t="s">
        <v>523</v>
      </c>
      <c r="F1063" t="s">
        <v>12</v>
      </c>
      <c r="G1063" t="s">
        <v>536</v>
      </c>
      <c r="H1063" t="s">
        <v>14</v>
      </c>
      <c r="I1063" t="s">
        <v>71</v>
      </c>
      <c r="J1063" s="67" t="s">
        <v>505</v>
      </c>
      <c r="K1063">
        <v>154</v>
      </c>
    </row>
    <row r="1064" spans="1:11" x14ac:dyDescent="0.3">
      <c r="A1064" s="47" t="str">
        <f t="shared" si="9"/>
        <v>NHS111PS-202223-H2</v>
      </c>
      <c r="B1064" s="47" t="str">
        <f>VLOOKUP($A1064,Refs!$J$2:$K$15,2,FALSE)</f>
        <v>Oct 2022 to Mar 2023</v>
      </c>
      <c r="C1064" t="s">
        <v>550</v>
      </c>
      <c r="D1064" t="s">
        <v>11</v>
      </c>
      <c r="E1064" t="s">
        <v>523</v>
      </c>
      <c r="F1064" t="s">
        <v>12</v>
      </c>
      <c r="G1064" t="s">
        <v>536</v>
      </c>
      <c r="H1064" t="s">
        <v>14</v>
      </c>
      <c r="I1064" t="s">
        <v>71</v>
      </c>
      <c r="J1064" s="67" t="s">
        <v>506</v>
      </c>
      <c r="K1064">
        <v>40</v>
      </c>
    </row>
    <row r="1065" spans="1:11" x14ac:dyDescent="0.3">
      <c r="A1065" s="47" t="str">
        <f t="shared" si="9"/>
        <v>NHS111PS-202223-H2</v>
      </c>
      <c r="B1065" s="47" t="str">
        <f>VLOOKUP($A1065,Refs!$J$2:$K$15,2,FALSE)</f>
        <v>Oct 2022 to Mar 2023</v>
      </c>
      <c r="C1065" t="s">
        <v>550</v>
      </c>
      <c r="D1065" t="s">
        <v>11</v>
      </c>
      <c r="E1065" t="s">
        <v>523</v>
      </c>
      <c r="F1065" t="s">
        <v>12</v>
      </c>
      <c r="G1065" t="s">
        <v>536</v>
      </c>
      <c r="H1065" t="s">
        <v>14</v>
      </c>
      <c r="I1065" t="s">
        <v>71</v>
      </c>
      <c r="J1065" s="67" t="s">
        <v>507</v>
      </c>
      <c r="K1065">
        <v>27</v>
      </c>
    </row>
    <row r="1066" spans="1:11" x14ac:dyDescent="0.3">
      <c r="A1066" s="47" t="str">
        <f t="shared" si="9"/>
        <v>NHS111PS-202223-H2</v>
      </c>
      <c r="B1066" s="47" t="str">
        <f>VLOOKUP($A1066,Refs!$J$2:$K$15,2,FALSE)</f>
        <v>Oct 2022 to Mar 2023</v>
      </c>
      <c r="C1066" t="s">
        <v>550</v>
      </c>
      <c r="D1066" t="s">
        <v>11</v>
      </c>
      <c r="E1066" t="s">
        <v>523</v>
      </c>
      <c r="F1066" t="s">
        <v>12</v>
      </c>
      <c r="G1066" t="s">
        <v>536</v>
      </c>
      <c r="H1066" t="s">
        <v>14</v>
      </c>
      <c r="I1066" t="s">
        <v>71</v>
      </c>
      <c r="J1066" s="67" t="s">
        <v>508</v>
      </c>
      <c r="K1066">
        <v>42</v>
      </c>
    </row>
    <row r="1067" spans="1:11" x14ac:dyDescent="0.3">
      <c r="A1067" s="47" t="str">
        <f t="shared" si="9"/>
        <v>NHS111PS-202223-H2</v>
      </c>
      <c r="B1067" s="47" t="str">
        <f>VLOOKUP($A1067,Refs!$J$2:$K$15,2,FALSE)</f>
        <v>Oct 2022 to Mar 2023</v>
      </c>
      <c r="C1067" t="s">
        <v>550</v>
      </c>
      <c r="D1067" t="s">
        <v>11</v>
      </c>
      <c r="E1067" t="s">
        <v>523</v>
      </c>
      <c r="F1067" t="s">
        <v>12</v>
      </c>
      <c r="G1067" t="s">
        <v>536</v>
      </c>
      <c r="H1067" t="s">
        <v>14</v>
      </c>
      <c r="I1067" t="s">
        <v>71</v>
      </c>
      <c r="J1067" s="67" t="s">
        <v>509</v>
      </c>
      <c r="K1067">
        <v>4</v>
      </c>
    </row>
    <row r="1068" spans="1:11" x14ac:dyDescent="0.3">
      <c r="A1068" s="47" t="str">
        <f t="shared" si="9"/>
        <v>NHS111PS-202223-H2</v>
      </c>
      <c r="B1068" s="47" t="str">
        <f>VLOOKUP($A1068,Refs!$J$2:$K$15,2,FALSE)</f>
        <v>Oct 2022 to Mar 2023</v>
      </c>
      <c r="C1068" t="s">
        <v>550</v>
      </c>
      <c r="D1068" t="s">
        <v>11</v>
      </c>
      <c r="E1068" t="s">
        <v>523</v>
      </c>
      <c r="F1068" t="s">
        <v>12</v>
      </c>
      <c r="G1068" t="s">
        <v>536</v>
      </c>
      <c r="H1068" t="s">
        <v>14</v>
      </c>
      <c r="I1068" t="s">
        <v>71</v>
      </c>
      <c r="J1068" s="67" t="s">
        <v>510</v>
      </c>
      <c r="K1068">
        <v>215</v>
      </c>
    </row>
    <row r="1069" spans="1:11" x14ac:dyDescent="0.3">
      <c r="A1069" s="47" t="str">
        <f t="shared" si="9"/>
        <v>NHS111PS-202223-H2</v>
      </c>
      <c r="B1069" s="47" t="str">
        <f>VLOOKUP($A1069,Refs!$J$2:$K$15,2,FALSE)</f>
        <v>Oct 2022 to Mar 2023</v>
      </c>
      <c r="C1069" t="s">
        <v>550</v>
      </c>
      <c r="D1069" t="s">
        <v>11</v>
      </c>
      <c r="E1069" t="s">
        <v>523</v>
      </c>
      <c r="F1069" t="s">
        <v>12</v>
      </c>
      <c r="G1069" t="s">
        <v>536</v>
      </c>
      <c r="H1069" t="s">
        <v>14</v>
      </c>
      <c r="I1069" t="s">
        <v>71</v>
      </c>
      <c r="J1069" s="67" t="s">
        <v>511</v>
      </c>
      <c r="K1069">
        <v>68</v>
      </c>
    </row>
    <row r="1070" spans="1:11" x14ac:dyDescent="0.3">
      <c r="A1070" s="47" t="str">
        <f t="shared" si="9"/>
        <v>NHS111PS-202223-H2</v>
      </c>
      <c r="B1070" s="47" t="str">
        <f>VLOOKUP($A1070,Refs!$J$2:$K$15,2,FALSE)</f>
        <v>Oct 2022 to Mar 2023</v>
      </c>
      <c r="C1070" t="s">
        <v>550</v>
      </c>
      <c r="D1070" t="s">
        <v>11</v>
      </c>
      <c r="E1070" t="s">
        <v>523</v>
      </c>
      <c r="F1070" t="s">
        <v>12</v>
      </c>
      <c r="G1070" t="s">
        <v>536</v>
      </c>
      <c r="H1070" t="s">
        <v>14</v>
      </c>
      <c r="I1070" t="s">
        <v>71</v>
      </c>
      <c r="J1070" s="67" t="s">
        <v>512</v>
      </c>
      <c r="K1070">
        <v>95</v>
      </c>
    </row>
    <row r="1071" spans="1:11" x14ac:dyDescent="0.3">
      <c r="A1071" s="47" t="str">
        <f t="shared" si="9"/>
        <v>NHS111PS-202223-H2</v>
      </c>
      <c r="B1071" s="47" t="str">
        <f>VLOOKUP($A1071,Refs!$J$2:$K$15,2,FALSE)</f>
        <v>Oct 2022 to Mar 2023</v>
      </c>
      <c r="C1071" t="s">
        <v>550</v>
      </c>
      <c r="D1071" t="s">
        <v>11</v>
      </c>
      <c r="E1071" t="s">
        <v>523</v>
      </c>
      <c r="F1071" t="s">
        <v>12</v>
      </c>
      <c r="G1071" t="s">
        <v>536</v>
      </c>
      <c r="H1071" t="s">
        <v>14</v>
      </c>
      <c r="I1071" t="s">
        <v>71</v>
      </c>
      <c r="J1071" s="67" t="s">
        <v>513</v>
      </c>
      <c r="K1071">
        <v>138</v>
      </c>
    </row>
    <row r="1072" spans="1:11" x14ac:dyDescent="0.3">
      <c r="A1072" s="47" t="str">
        <f t="shared" si="9"/>
        <v>NHS111PS-202223-H2</v>
      </c>
      <c r="B1072" s="47" t="str">
        <f>VLOOKUP($A1072,Refs!$J$2:$K$15,2,FALSE)</f>
        <v>Oct 2022 to Mar 2023</v>
      </c>
      <c r="C1072" t="s">
        <v>550</v>
      </c>
      <c r="D1072" t="s">
        <v>11</v>
      </c>
      <c r="E1072" t="s">
        <v>523</v>
      </c>
      <c r="F1072" t="s">
        <v>12</v>
      </c>
      <c r="G1072" t="s">
        <v>536</v>
      </c>
      <c r="H1072" t="s">
        <v>14</v>
      </c>
      <c r="I1072" t="s">
        <v>71</v>
      </c>
      <c r="J1072" s="67" t="s">
        <v>514</v>
      </c>
      <c r="K1072">
        <v>17</v>
      </c>
    </row>
    <row r="1073" spans="1:11" x14ac:dyDescent="0.3">
      <c r="A1073" s="47" t="str">
        <f t="shared" si="9"/>
        <v>NHS111PS-202223-H2</v>
      </c>
      <c r="B1073" s="47" t="str">
        <f>VLOOKUP($A1073,Refs!$J$2:$K$15,2,FALSE)</f>
        <v>Oct 2022 to Mar 2023</v>
      </c>
      <c r="C1073" t="s">
        <v>550</v>
      </c>
      <c r="D1073" t="s">
        <v>11</v>
      </c>
      <c r="E1073" t="s">
        <v>523</v>
      </c>
      <c r="F1073" t="s">
        <v>12</v>
      </c>
      <c r="G1073" t="s">
        <v>536</v>
      </c>
      <c r="H1073" t="s">
        <v>14</v>
      </c>
      <c r="I1073" t="s">
        <v>71</v>
      </c>
      <c r="J1073" s="67" t="s">
        <v>515</v>
      </c>
      <c r="K1073">
        <v>17</v>
      </c>
    </row>
    <row r="1074" spans="1:11" x14ac:dyDescent="0.3">
      <c r="A1074" s="47" t="str">
        <f t="shared" si="9"/>
        <v>NHS111PS-202223-H2</v>
      </c>
      <c r="B1074" s="47" t="str">
        <f>VLOOKUP($A1074,Refs!$J$2:$K$15,2,FALSE)</f>
        <v>Oct 2022 to Mar 2023</v>
      </c>
      <c r="C1074" t="s">
        <v>550</v>
      </c>
      <c r="D1074" t="s">
        <v>11</v>
      </c>
      <c r="E1074" t="s">
        <v>523</v>
      </c>
      <c r="F1074" t="s">
        <v>12</v>
      </c>
      <c r="G1074" t="s">
        <v>536</v>
      </c>
      <c r="H1074" t="s">
        <v>14</v>
      </c>
      <c r="I1074" t="s">
        <v>71</v>
      </c>
      <c r="J1074" s="67" t="s">
        <v>516</v>
      </c>
      <c r="K1074">
        <v>64</v>
      </c>
    </row>
    <row r="1075" spans="1:11" x14ac:dyDescent="0.3">
      <c r="A1075" s="47" t="str">
        <f t="shared" si="9"/>
        <v>NHS111PS-202223-H2</v>
      </c>
      <c r="B1075" s="47" t="str">
        <f>VLOOKUP($A1075,Refs!$J$2:$K$15,2,FALSE)</f>
        <v>Oct 2022 to Mar 2023</v>
      </c>
      <c r="C1075" t="s">
        <v>550</v>
      </c>
      <c r="D1075" t="s">
        <v>11</v>
      </c>
      <c r="E1075" t="s">
        <v>523</v>
      </c>
      <c r="F1075" t="s">
        <v>12</v>
      </c>
      <c r="G1075" t="s">
        <v>536</v>
      </c>
      <c r="H1075" t="s">
        <v>14</v>
      </c>
      <c r="I1075" t="s">
        <v>71</v>
      </c>
      <c r="J1075" s="67" t="s">
        <v>517</v>
      </c>
      <c r="K1075">
        <v>8</v>
      </c>
    </row>
    <row r="1076" spans="1:11" x14ac:dyDescent="0.3">
      <c r="A1076" s="47" t="str">
        <f t="shared" si="9"/>
        <v>NHS111PS-202223-H2</v>
      </c>
      <c r="B1076" s="47" t="str">
        <f>VLOOKUP($A1076,Refs!$J$2:$K$15,2,FALSE)</f>
        <v>Oct 2022 to Mar 2023</v>
      </c>
      <c r="C1076" t="s">
        <v>550</v>
      </c>
      <c r="D1076" t="s">
        <v>11</v>
      </c>
      <c r="E1076" t="s">
        <v>523</v>
      </c>
      <c r="F1076" t="s">
        <v>12</v>
      </c>
      <c r="G1076" t="s">
        <v>536</v>
      </c>
      <c r="H1076" t="s">
        <v>43</v>
      </c>
      <c r="I1076" t="s">
        <v>72</v>
      </c>
      <c r="J1076" s="67">
        <v>1</v>
      </c>
      <c r="K1076">
        <v>3579</v>
      </c>
    </row>
    <row r="1077" spans="1:11" x14ac:dyDescent="0.3">
      <c r="A1077" s="47" t="str">
        <f t="shared" si="9"/>
        <v>NHS111PS-202223-H2</v>
      </c>
      <c r="B1077" s="47" t="str">
        <f>VLOOKUP($A1077,Refs!$J$2:$K$15,2,FALSE)</f>
        <v>Oct 2022 to Mar 2023</v>
      </c>
      <c r="C1077" t="s">
        <v>550</v>
      </c>
      <c r="D1077" t="s">
        <v>11</v>
      </c>
      <c r="E1077" t="s">
        <v>523</v>
      </c>
      <c r="F1077" t="s">
        <v>12</v>
      </c>
      <c r="G1077" t="s">
        <v>536</v>
      </c>
      <c r="H1077" t="s">
        <v>43</v>
      </c>
      <c r="I1077" t="s">
        <v>72</v>
      </c>
      <c r="J1077" s="67">
        <v>2</v>
      </c>
      <c r="K1077">
        <v>576</v>
      </c>
    </row>
    <row r="1078" spans="1:11" x14ac:dyDescent="0.3">
      <c r="A1078" s="47" t="str">
        <f t="shared" si="9"/>
        <v>NHS111PS-202223-H2</v>
      </c>
      <c r="B1078" s="47" t="str">
        <f>VLOOKUP($A1078,Refs!$J$2:$K$15,2,FALSE)</f>
        <v>Oct 2022 to Mar 2023</v>
      </c>
      <c r="C1078" t="s">
        <v>550</v>
      </c>
      <c r="D1078" t="s">
        <v>11</v>
      </c>
      <c r="E1078" t="s">
        <v>523</v>
      </c>
      <c r="F1078" t="s">
        <v>12</v>
      </c>
      <c r="G1078" t="s">
        <v>536</v>
      </c>
      <c r="H1078" t="s">
        <v>43</v>
      </c>
      <c r="I1078" t="s">
        <v>72</v>
      </c>
      <c r="J1078" s="67" t="s">
        <v>504</v>
      </c>
      <c r="K1078">
        <v>340</v>
      </c>
    </row>
    <row r="1079" spans="1:11" x14ac:dyDescent="0.3">
      <c r="A1079" s="47" t="str">
        <f t="shared" si="9"/>
        <v>NHS111PS-202223-H2</v>
      </c>
      <c r="B1079" s="47" t="str">
        <f>VLOOKUP($A1079,Refs!$J$2:$K$15,2,FALSE)</f>
        <v>Oct 2022 to Mar 2023</v>
      </c>
      <c r="C1079" t="s">
        <v>550</v>
      </c>
      <c r="D1079" t="s">
        <v>11</v>
      </c>
      <c r="E1079" t="s">
        <v>523</v>
      </c>
      <c r="F1079" t="s">
        <v>12</v>
      </c>
      <c r="G1079" t="s">
        <v>536</v>
      </c>
      <c r="H1079" t="s">
        <v>43</v>
      </c>
      <c r="I1079" t="s">
        <v>72</v>
      </c>
      <c r="J1079" s="67" t="s">
        <v>505</v>
      </c>
      <c r="K1079">
        <v>130</v>
      </c>
    </row>
    <row r="1080" spans="1:11" x14ac:dyDescent="0.3">
      <c r="A1080" s="47" t="str">
        <f t="shared" si="9"/>
        <v>NHS111PS-202223-H2</v>
      </c>
      <c r="B1080" s="47" t="str">
        <f>VLOOKUP($A1080,Refs!$J$2:$K$15,2,FALSE)</f>
        <v>Oct 2022 to Mar 2023</v>
      </c>
      <c r="C1080" t="s">
        <v>550</v>
      </c>
      <c r="D1080" t="s">
        <v>11</v>
      </c>
      <c r="E1080" t="s">
        <v>523</v>
      </c>
      <c r="F1080" t="s">
        <v>12</v>
      </c>
      <c r="G1080" t="s">
        <v>536</v>
      </c>
      <c r="H1080" t="s">
        <v>43</v>
      </c>
      <c r="I1080" t="s">
        <v>72</v>
      </c>
      <c r="J1080" s="67" t="s">
        <v>506</v>
      </c>
      <c r="K1080">
        <v>41</v>
      </c>
    </row>
    <row r="1081" spans="1:11" x14ac:dyDescent="0.3">
      <c r="A1081" s="47" t="str">
        <f t="shared" si="9"/>
        <v>NHS111PS-202223-H2</v>
      </c>
      <c r="B1081" s="47" t="str">
        <f>VLOOKUP($A1081,Refs!$J$2:$K$15,2,FALSE)</f>
        <v>Oct 2022 to Mar 2023</v>
      </c>
      <c r="C1081" t="s">
        <v>550</v>
      </c>
      <c r="D1081" t="s">
        <v>11</v>
      </c>
      <c r="E1081" t="s">
        <v>523</v>
      </c>
      <c r="F1081" t="s">
        <v>12</v>
      </c>
      <c r="G1081" t="s">
        <v>536</v>
      </c>
      <c r="H1081" t="s">
        <v>43</v>
      </c>
      <c r="I1081" t="s">
        <v>72</v>
      </c>
      <c r="J1081" s="67" t="s">
        <v>507</v>
      </c>
      <c r="K1081">
        <v>32</v>
      </c>
    </row>
    <row r="1082" spans="1:11" x14ac:dyDescent="0.3">
      <c r="A1082" s="47" t="str">
        <f t="shared" si="9"/>
        <v>NHS111PS-202223-H2</v>
      </c>
      <c r="B1082" s="47" t="str">
        <f>VLOOKUP($A1082,Refs!$J$2:$K$15,2,FALSE)</f>
        <v>Oct 2022 to Mar 2023</v>
      </c>
      <c r="C1082" t="s">
        <v>550</v>
      </c>
      <c r="D1082" t="s">
        <v>11</v>
      </c>
      <c r="E1082" t="s">
        <v>523</v>
      </c>
      <c r="F1082" t="s">
        <v>12</v>
      </c>
      <c r="G1082" t="s">
        <v>536</v>
      </c>
      <c r="H1082" t="s">
        <v>43</v>
      </c>
      <c r="I1082" t="s">
        <v>72</v>
      </c>
      <c r="J1082" s="67" t="s">
        <v>508</v>
      </c>
      <c r="K1082">
        <v>31</v>
      </c>
    </row>
    <row r="1083" spans="1:11" x14ac:dyDescent="0.3">
      <c r="A1083" s="47" t="str">
        <f t="shared" si="9"/>
        <v>NHS111PS-202223-H2</v>
      </c>
      <c r="B1083" s="47" t="str">
        <f>VLOOKUP($A1083,Refs!$J$2:$K$15,2,FALSE)</f>
        <v>Oct 2022 to Mar 2023</v>
      </c>
      <c r="C1083" t="s">
        <v>550</v>
      </c>
      <c r="D1083" t="s">
        <v>11</v>
      </c>
      <c r="E1083" t="s">
        <v>523</v>
      </c>
      <c r="F1083" t="s">
        <v>12</v>
      </c>
      <c r="G1083" t="s">
        <v>536</v>
      </c>
      <c r="H1083" t="s">
        <v>43</v>
      </c>
      <c r="I1083" t="s">
        <v>72</v>
      </c>
      <c r="J1083" s="67" t="s">
        <v>509</v>
      </c>
      <c r="K1083">
        <v>2</v>
      </c>
    </row>
    <row r="1084" spans="1:11" x14ac:dyDescent="0.3">
      <c r="A1084" s="47" t="str">
        <f t="shared" si="9"/>
        <v>NHS111PS-202223-H2</v>
      </c>
      <c r="B1084" s="47" t="str">
        <f>VLOOKUP($A1084,Refs!$J$2:$K$15,2,FALSE)</f>
        <v>Oct 2022 to Mar 2023</v>
      </c>
      <c r="C1084" t="s">
        <v>550</v>
      </c>
      <c r="D1084" t="s">
        <v>11</v>
      </c>
      <c r="E1084" t="s">
        <v>523</v>
      </c>
      <c r="F1084" t="s">
        <v>12</v>
      </c>
      <c r="G1084" t="s">
        <v>536</v>
      </c>
      <c r="H1084" t="s">
        <v>43</v>
      </c>
      <c r="I1084" t="s">
        <v>72</v>
      </c>
      <c r="J1084" s="67" t="s">
        <v>510</v>
      </c>
      <c r="K1084">
        <v>181</v>
      </c>
    </row>
    <row r="1085" spans="1:11" x14ac:dyDescent="0.3">
      <c r="A1085" s="47" t="str">
        <f t="shared" si="9"/>
        <v>NHS111PS-202223-H2</v>
      </c>
      <c r="B1085" s="47" t="str">
        <f>VLOOKUP($A1085,Refs!$J$2:$K$15,2,FALSE)</f>
        <v>Oct 2022 to Mar 2023</v>
      </c>
      <c r="C1085" t="s">
        <v>550</v>
      </c>
      <c r="D1085" t="s">
        <v>11</v>
      </c>
      <c r="E1085" t="s">
        <v>523</v>
      </c>
      <c r="F1085" t="s">
        <v>12</v>
      </c>
      <c r="G1085" t="s">
        <v>536</v>
      </c>
      <c r="H1085" t="s">
        <v>43</v>
      </c>
      <c r="I1085" t="s">
        <v>72</v>
      </c>
      <c r="J1085" s="67" t="s">
        <v>511</v>
      </c>
      <c r="K1085">
        <v>72</v>
      </c>
    </row>
    <row r="1086" spans="1:11" x14ac:dyDescent="0.3">
      <c r="A1086" s="47" t="str">
        <f t="shared" si="9"/>
        <v>NHS111PS-202223-H2</v>
      </c>
      <c r="B1086" s="47" t="str">
        <f>VLOOKUP($A1086,Refs!$J$2:$K$15,2,FALSE)</f>
        <v>Oct 2022 to Mar 2023</v>
      </c>
      <c r="C1086" t="s">
        <v>550</v>
      </c>
      <c r="D1086" t="s">
        <v>11</v>
      </c>
      <c r="E1086" t="s">
        <v>523</v>
      </c>
      <c r="F1086" t="s">
        <v>12</v>
      </c>
      <c r="G1086" t="s">
        <v>536</v>
      </c>
      <c r="H1086" t="s">
        <v>43</v>
      </c>
      <c r="I1086" t="s">
        <v>72</v>
      </c>
      <c r="J1086" s="67" t="s">
        <v>512</v>
      </c>
      <c r="K1086">
        <v>71</v>
      </c>
    </row>
    <row r="1087" spans="1:11" x14ac:dyDescent="0.3">
      <c r="A1087" s="47" t="str">
        <f t="shared" si="9"/>
        <v>NHS111PS-202223-H2</v>
      </c>
      <c r="B1087" s="47" t="str">
        <f>VLOOKUP($A1087,Refs!$J$2:$K$15,2,FALSE)</f>
        <v>Oct 2022 to Mar 2023</v>
      </c>
      <c r="C1087" t="s">
        <v>550</v>
      </c>
      <c r="D1087" t="s">
        <v>11</v>
      </c>
      <c r="E1087" t="s">
        <v>523</v>
      </c>
      <c r="F1087" t="s">
        <v>12</v>
      </c>
      <c r="G1087" t="s">
        <v>536</v>
      </c>
      <c r="H1087" t="s">
        <v>43</v>
      </c>
      <c r="I1087" t="s">
        <v>72</v>
      </c>
      <c r="J1087" s="67" t="s">
        <v>513</v>
      </c>
      <c r="K1087">
        <v>137</v>
      </c>
    </row>
    <row r="1088" spans="1:11" x14ac:dyDescent="0.3">
      <c r="A1088" s="47" t="str">
        <f t="shared" si="9"/>
        <v>NHS111PS-202223-H2</v>
      </c>
      <c r="B1088" s="47" t="str">
        <f>VLOOKUP($A1088,Refs!$J$2:$K$15,2,FALSE)</f>
        <v>Oct 2022 to Mar 2023</v>
      </c>
      <c r="C1088" t="s">
        <v>550</v>
      </c>
      <c r="D1088" t="s">
        <v>11</v>
      </c>
      <c r="E1088" t="s">
        <v>523</v>
      </c>
      <c r="F1088" t="s">
        <v>12</v>
      </c>
      <c r="G1088" t="s">
        <v>536</v>
      </c>
      <c r="H1088" t="s">
        <v>43</v>
      </c>
      <c r="I1088" t="s">
        <v>72</v>
      </c>
      <c r="J1088" s="67" t="s">
        <v>514</v>
      </c>
      <c r="K1088">
        <v>30</v>
      </c>
    </row>
    <row r="1089" spans="1:11" x14ac:dyDescent="0.3">
      <c r="A1089" s="47" t="str">
        <f t="shared" si="9"/>
        <v>NHS111PS-202223-H2</v>
      </c>
      <c r="B1089" s="47" t="str">
        <f>VLOOKUP($A1089,Refs!$J$2:$K$15,2,FALSE)</f>
        <v>Oct 2022 to Mar 2023</v>
      </c>
      <c r="C1089" t="s">
        <v>550</v>
      </c>
      <c r="D1089" t="s">
        <v>11</v>
      </c>
      <c r="E1089" t="s">
        <v>523</v>
      </c>
      <c r="F1089" t="s">
        <v>12</v>
      </c>
      <c r="G1089" t="s">
        <v>536</v>
      </c>
      <c r="H1089" t="s">
        <v>43</v>
      </c>
      <c r="I1089" t="s">
        <v>72</v>
      </c>
      <c r="J1089" s="67" t="s">
        <v>515</v>
      </c>
      <c r="K1089">
        <v>14</v>
      </c>
    </row>
    <row r="1090" spans="1:11" x14ac:dyDescent="0.3">
      <c r="A1090" s="47" t="str">
        <f t="shared" si="9"/>
        <v>NHS111PS-202223-H2</v>
      </c>
      <c r="B1090" s="47" t="str">
        <f>VLOOKUP($A1090,Refs!$J$2:$K$15,2,FALSE)</f>
        <v>Oct 2022 to Mar 2023</v>
      </c>
      <c r="C1090" t="s">
        <v>550</v>
      </c>
      <c r="D1090" t="s">
        <v>11</v>
      </c>
      <c r="E1090" t="s">
        <v>523</v>
      </c>
      <c r="F1090" t="s">
        <v>12</v>
      </c>
      <c r="G1090" t="s">
        <v>536</v>
      </c>
      <c r="H1090" t="s">
        <v>43</v>
      </c>
      <c r="I1090" t="s">
        <v>72</v>
      </c>
      <c r="J1090" s="67" t="s">
        <v>516</v>
      </c>
      <c r="K1090">
        <v>69</v>
      </c>
    </row>
    <row r="1091" spans="1:11" x14ac:dyDescent="0.3">
      <c r="A1091" s="47" t="str">
        <f t="shared" si="9"/>
        <v>NHS111PS-202223-H2</v>
      </c>
      <c r="B1091" s="47" t="str">
        <f>VLOOKUP($A1091,Refs!$J$2:$K$15,2,FALSE)</f>
        <v>Oct 2022 to Mar 2023</v>
      </c>
      <c r="C1091" t="s">
        <v>550</v>
      </c>
      <c r="D1091" t="s">
        <v>11</v>
      </c>
      <c r="E1091" t="s">
        <v>523</v>
      </c>
      <c r="F1091" t="s">
        <v>12</v>
      </c>
      <c r="G1091" t="s">
        <v>536</v>
      </c>
      <c r="H1091" t="s">
        <v>43</v>
      </c>
      <c r="I1091" t="s">
        <v>72</v>
      </c>
      <c r="J1091" s="67" t="s">
        <v>517</v>
      </c>
      <c r="K1091">
        <v>2</v>
      </c>
    </row>
    <row r="1092" spans="1:11" x14ac:dyDescent="0.3">
      <c r="A1092" s="47" t="str">
        <f t="shared" ref="A1092:A1123" si="10">C1092</f>
        <v>NHS111PS-202223-H2</v>
      </c>
      <c r="B1092" s="47" t="str">
        <f>VLOOKUP($A1092,Refs!$J$2:$K$15,2,FALSE)</f>
        <v>Oct 2022 to Mar 2023</v>
      </c>
      <c r="C1092" t="s">
        <v>550</v>
      </c>
      <c r="D1092" t="s">
        <v>11</v>
      </c>
      <c r="E1092" t="s">
        <v>523</v>
      </c>
      <c r="F1092" t="s">
        <v>12</v>
      </c>
      <c r="G1092" t="s">
        <v>536</v>
      </c>
      <c r="H1092" t="s">
        <v>34</v>
      </c>
      <c r="I1092" t="s">
        <v>73</v>
      </c>
      <c r="J1092" s="67">
        <v>1</v>
      </c>
      <c r="K1092">
        <v>1094</v>
      </c>
    </row>
    <row r="1093" spans="1:11" x14ac:dyDescent="0.3">
      <c r="A1093" s="47" t="str">
        <f t="shared" si="10"/>
        <v>NHS111PS-202223-H2</v>
      </c>
      <c r="B1093" s="47" t="str">
        <f>VLOOKUP($A1093,Refs!$J$2:$K$15,2,FALSE)</f>
        <v>Oct 2022 to Mar 2023</v>
      </c>
      <c r="C1093" t="s">
        <v>550</v>
      </c>
      <c r="D1093" t="s">
        <v>11</v>
      </c>
      <c r="E1093" t="s">
        <v>523</v>
      </c>
      <c r="F1093" t="s">
        <v>12</v>
      </c>
      <c r="G1093" t="s">
        <v>536</v>
      </c>
      <c r="H1093" t="s">
        <v>34</v>
      </c>
      <c r="I1093" t="s">
        <v>73</v>
      </c>
      <c r="J1093" s="67">
        <v>2</v>
      </c>
      <c r="K1093">
        <v>152</v>
      </c>
    </row>
    <row r="1094" spans="1:11" x14ac:dyDescent="0.3">
      <c r="A1094" s="47" t="str">
        <f t="shared" si="10"/>
        <v>NHS111PS-202223-H2</v>
      </c>
      <c r="B1094" s="47" t="str">
        <f>VLOOKUP($A1094,Refs!$J$2:$K$15,2,FALSE)</f>
        <v>Oct 2022 to Mar 2023</v>
      </c>
      <c r="C1094" t="s">
        <v>550</v>
      </c>
      <c r="D1094" t="s">
        <v>11</v>
      </c>
      <c r="E1094" t="s">
        <v>523</v>
      </c>
      <c r="F1094" t="s">
        <v>12</v>
      </c>
      <c r="G1094" t="s">
        <v>536</v>
      </c>
      <c r="H1094" t="s">
        <v>34</v>
      </c>
      <c r="I1094" t="s">
        <v>73</v>
      </c>
      <c r="J1094" s="67" t="s">
        <v>504</v>
      </c>
      <c r="K1094">
        <v>95</v>
      </c>
    </row>
    <row r="1095" spans="1:11" x14ac:dyDescent="0.3">
      <c r="A1095" s="47" t="str">
        <f t="shared" si="10"/>
        <v>NHS111PS-202223-H2</v>
      </c>
      <c r="B1095" s="47" t="str">
        <f>VLOOKUP($A1095,Refs!$J$2:$K$15,2,FALSE)</f>
        <v>Oct 2022 to Mar 2023</v>
      </c>
      <c r="C1095" t="s">
        <v>550</v>
      </c>
      <c r="D1095" t="s">
        <v>11</v>
      </c>
      <c r="E1095" t="s">
        <v>523</v>
      </c>
      <c r="F1095" t="s">
        <v>12</v>
      </c>
      <c r="G1095" t="s">
        <v>536</v>
      </c>
      <c r="H1095" t="s">
        <v>34</v>
      </c>
      <c r="I1095" t="s">
        <v>73</v>
      </c>
      <c r="J1095" s="67" t="s">
        <v>505</v>
      </c>
      <c r="K1095">
        <v>35</v>
      </c>
    </row>
    <row r="1096" spans="1:11" x14ac:dyDescent="0.3">
      <c r="A1096" s="47" t="str">
        <f t="shared" si="10"/>
        <v>NHS111PS-202223-H2</v>
      </c>
      <c r="B1096" s="47" t="str">
        <f>VLOOKUP($A1096,Refs!$J$2:$K$15,2,FALSE)</f>
        <v>Oct 2022 to Mar 2023</v>
      </c>
      <c r="C1096" t="s">
        <v>550</v>
      </c>
      <c r="D1096" t="s">
        <v>11</v>
      </c>
      <c r="E1096" t="s">
        <v>523</v>
      </c>
      <c r="F1096" t="s">
        <v>12</v>
      </c>
      <c r="G1096" t="s">
        <v>536</v>
      </c>
      <c r="H1096" t="s">
        <v>34</v>
      </c>
      <c r="I1096" t="s">
        <v>73</v>
      </c>
      <c r="J1096" s="67" t="s">
        <v>506</v>
      </c>
      <c r="K1096">
        <v>6</v>
      </c>
    </row>
    <row r="1097" spans="1:11" x14ac:dyDescent="0.3">
      <c r="A1097" s="47" t="str">
        <f t="shared" si="10"/>
        <v>NHS111PS-202223-H2</v>
      </c>
      <c r="B1097" s="47" t="str">
        <f>VLOOKUP($A1097,Refs!$J$2:$K$15,2,FALSE)</f>
        <v>Oct 2022 to Mar 2023</v>
      </c>
      <c r="C1097" t="s">
        <v>550</v>
      </c>
      <c r="D1097" t="s">
        <v>11</v>
      </c>
      <c r="E1097" t="s">
        <v>523</v>
      </c>
      <c r="F1097" t="s">
        <v>12</v>
      </c>
      <c r="G1097" t="s">
        <v>536</v>
      </c>
      <c r="H1097" t="s">
        <v>34</v>
      </c>
      <c r="I1097" t="s">
        <v>73</v>
      </c>
      <c r="J1097" s="67" t="s">
        <v>507</v>
      </c>
      <c r="K1097">
        <v>5</v>
      </c>
    </row>
    <row r="1098" spans="1:11" x14ac:dyDescent="0.3">
      <c r="A1098" s="47" t="str">
        <f t="shared" si="10"/>
        <v>NHS111PS-202223-H2</v>
      </c>
      <c r="B1098" s="47" t="str">
        <f>VLOOKUP($A1098,Refs!$J$2:$K$15,2,FALSE)</f>
        <v>Oct 2022 to Mar 2023</v>
      </c>
      <c r="C1098" t="s">
        <v>550</v>
      </c>
      <c r="D1098" t="s">
        <v>11</v>
      </c>
      <c r="E1098" t="s">
        <v>523</v>
      </c>
      <c r="F1098" t="s">
        <v>12</v>
      </c>
      <c r="G1098" t="s">
        <v>536</v>
      </c>
      <c r="H1098" t="s">
        <v>34</v>
      </c>
      <c r="I1098" t="s">
        <v>73</v>
      </c>
      <c r="J1098" s="67" t="s">
        <v>508</v>
      </c>
      <c r="K1098">
        <v>9</v>
      </c>
    </row>
    <row r="1099" spans="1:11" x14ac:dyDescent="0.3">
      <c r="A1099" s="47" t="str">
        <f t="shared" si="10"/>
        <v>NHS111PS-202223-H2</v>
      </c>
      <c r="B1099" s="47" t="str">
        <f>VLOOKUP($A1099,Refs!$J$2:$K$15,2,FALSE)</f>
        <v>Oct 2022 to Mar 2023</v>
      </c>
      <c r="C1099" t="s">
        <v>550</v>
      </c>
      <c r="D1099" t="s">
        <v>11</v>
      </c>
      <c r="E1099" t="s">
        <v>523</v>
      </c>
      <c r="F1099" t="s">
        <v>12</v>
      </c>
      <c r="G1099" t="s">
        <v>536</v>
      </c>
      <c r="H1099" t="s">
        <v>34</v>
      </c>
      <c r="I1099" t="s">
        <v>73</v>
      </c>
      <c r="J1099" s="67" t="s">
        <v>509</v>
      </c>
      <c r="K1099">
        <v>2</v>
      </c>
    </row>
    <row r="1100" spans="1:11" x14ac:dyDescent="0.3">
      <c r="A1100" s="47" t="str">
        <f t="shared" si="10"/>
        <v>NHS111PS-202223-H2</v>
      </c>
      <c r="B1100" s="47" t="str">
        <f>VLOOKUP($A1100,Refs!$J$2:$K$15,2,FALSE)</f>
        <v>Oct 2022 to Mar 2023</v>
      </c>
      <c r="C1100" t="s">
        <v>550</v>
      </c>
      <c r="D1100" t="s">
        <v>11</v>
      </c>
      <c r="E1100" t="s">
        <v>523</v>
      </c>
      <c r="F1100" t="s">
        <v>12</v>
      </c>
      <c r="G1100" t="s">
        <v>536</v>
      </c>
      <c r="H1100" t="s">
        <v>34</v>
      </c>
      <c r="I1100" t="s">
        <v>73</v>
      </c>
      <c r="J1100" s="67" t="s">
        <v>510</v>
      </c>
      <c r="K1100">
        <v>50</v>
      </c>
    </row>
    <row r="1101" spans="1:11" x14ac:dyDescent="0.3">
      <c r="A1101" s="47" t="str">
        <f t="shared" si="10"/>
        <v>NHS111PS-202223-H2</v>
      </c>
      <c r="B1101" s="47" t="str">
        <f>VLOOKUP($A1101,Refs!$J$2:$K$15,2,FALSE)</f>
        <v>Oct 2022 to Mar 2023</v>
      </c>
      <c r="C1101" t="s">
        <v>550</v>
      </c>
      <c r="D1101" t="s">
        <v>11</v>
      </c>
      <c r="E1101" t="s">
        <v>523</v>
      </c>
      <c r="F1101" t="s">
        <v>12</v>
      </c>
      <c r="G1101" t="s">
        <v>536</v>
      </c>
      <c r="H1101" t="s">
        <v>34</v>
      </c>
      <c r="I1101" t="s">
        <v>73</v>
      </c>
      <c r="J1101" s="67" t="s">
        <v>511</v>
      </c>
      <c r="K1101">
        <v>10</v>
      </c>
    </row>
    <row r="1102" spans="1:11" x14ac:dyDescent="0.3">
      <c r="A1102" s="47" t="str">
        <f t="shared" si="10"/>
        <v>NHS111PS-202223-H2</v>
      </c>
      <c r="B1102" s="47" t="str">
        <f>VLOOKUP($A1102,Refs!$J$2:$K$15,2,FALSE)</f>
        <v>Oct 2022 to Mar 2023</v>
      </c>
      <c r="C1102" t="s">
        <v>550</v>
      </c>
      <c r="D1102" t="s">
        <v>11</v>
      </c>
      <c r="E1102" t="s">
        <v>523</v>
      </c>
      <c r="F1102" t="s">
        <v>12</v>
      </c>
      <c r="G1102" t="s">
        <v>536</v>
      </c>
      <c r="H1102" t="s">
        <v>34</v>
      </c>
      <c r="I1102" t="s">
        <v>73</v>
      </c>
      <c r="J1102" s="67" t="s">
        <v>512</v>
      </c>
      <c r="K1102">
        <v>17</v>
      </c>
    </row>
    <row r="1103" spans="1:11" x14ac:dyDescent="0.3">
      <c r="A1103" s="47" t="str">
        <f t="shared" si="10"/>
        <v>NHS111PS-202223-H2</v>
      </c>
      <c r="B1103" s="47" t="str">
        <f>VLOOKUP($A1103,Refs!$J$2:$K$15,2,FALSE)</f>
        <v>Oct 2022 to Mar 2023</v>
      </c>
      <c r="C1103" t="s">
        <v>550</v>
      </c>
      <c r="D1103" t="s">
        <v>11</v>
      </c>
      <c r="E1103" t="s">
        <v>523</v>
      </c>
      <c r="F1103" t="s">
        <v>12</v>
      </c>
      <c r="G1103" t="s">
        <v>536</v>
      </c>
      <c r="H1103" t="s">
        <v>34</v>
      </c>
      <c r="I1103" t="s">
        <v>73</v>
      </c>
      <c r="J1103" s="67" t="s">
        <v>513</v>
      </c>
      <c r="K1103">
        <v>46</v>
      </c>
    </row>
    <row r="1104" spans="1:11" x14ac:dyDescent="0.3">
      <c r="A1104" s="47" t="str">
        <f t="shared" si="10"/>
        <v>NHS111PS-202223-H2</v>
      </c>
      <c r="B1104" s="47" t="str">
        <f>VLOOKUP($A1104,Refs!$J$2:$K$15,2,FALSE)</f>
        <v>Oct 2022 to Mar 2023</v>
      </c>
      <c r="C1104" t="s">
        <v>550</v>
      </c>
      <c r="D1104" t="s">
        <v>11</v>
      </c>
      <c r="E1104" t="s">
        <v>523</v>
      </c>
      <c r="F1104" t="s">
        <v>12</v>
      </c>
      <c r="G1104" t="s">
        <v>536</v>
      </c>
      <c r="H1104" t="s">
        <v>34</v>
      </c>
      <c r="I1104" t="s">
        <v>73</v>
      </c>
      <c r="J1104" s="67" t="s">
        <v>514</v>
      </c>
      <c r="K1104">
        <v>8</v>
      </c>
    </row>
    <row r="1105" spans="1:11" x14ac:dyDescent="0.3">
      <c r="A1105" s="47" t="str">
        <f t="shared" si="10"/>
        <v>NHS111PS-202223-H2</v>
      </c>
      <c r="B1105" s="47" t="str">
        <f>VLOOKUP($A1105,Refs!$J$2:$K$15,2,FALSE)</f>
        <v>Oct 2022 to Mar 2023</v>
      </c>
      <c r="C1105" t="s">
        <v>550</v>
      </c>
      <c r="D1105" t="s">
        <v>11</v>
      </c>
      <c r="E1105" t="s">
        <v>523</v>
      </c>
      <c r="F1105" t="s">
        <v>12</v>
      </c>
      <c r="G1105" t="s">
        <v>536</v>
      </c>
      <c r="H1105" t="s">
        <v>34</v>
      </c>
      <c r="I1105" t="s">
        <v>73</v>
      </c>
      <c r="J1105" s="67" t="s">
        <v>515</v>
      </c>
      <c r="K1105">
        <v>4</v>
      </c>
    </row>
    <row r="1106" spans="1:11" x14ac:dyDescent="0.3">
      <c r="A1106" s="47" t="str">
        <f t="shared" si="10"/>
        <v>NHS111PS-202223-H2</v>
      </c>
      <c r="B1106" s="47" t="str">
        <f>VLOOKUP($A1106,Refs!$J$2:$K$15,2,FALSE)</f>
        <v>Oct 2022 to Mar 2023</v>
      </c>
      <c r="C1106" t="s">
        <v>550</v>
      </c>
      <c r="D1106" t="s">
        <v>11</v>
      </c>
      <c r="E1106" t="s">
        <v>523</v>
      </c>
      <c r="F1106" t="s">
        <v>12</v>
      </c>
      <c r="G1106" t="s">
        <v>536</v>
      </c>
      <c r="H1106" t="s">
        <v>34</v>
      </c>
      <c r="I1106" t="s">
        <v>73</v>
      </c>
      <c r="J1106" s="67" t="s">
        <v>516</v>
      </c>
      <c r="K1106">
        <v>15</v>
      </c>
    </row>
    <row r="1107" spans="1:11" x14ac:dyDescent="0.3">
      <c r="A1107" s="47" t="str">
        <f t="shared" si="10"/>
        <v>NHS111PS-202223-H2</v>
      </c>
      <c r="B1107" s="47" t="str">
        <f>VLOOKUP($A1107,Refs!$J$2:$K$15,2,FALSE)</f>
        <v>Oct 2022 to Mar 2023</v>
      </c>
      <c r="C1107" t="s">
        <v>550</v>
      </c>
      <c r="D1107" t="s">
        <v>11</v>
      </c>
      <c r="E1107" t="s">
        <v>523</v>
      </c>
      <c r="F1107" t="s">
        <v>12</v>
      </c>
      <c r="G1107" t="s">
        <v>536</v>
      </c>
      <c r="H1107" t="s">
        <v>34</v>
      </c>
      <c r="I1107" t="s">
        <v>73</v>
      </c>
      <c r="J1107" s="67" t="s">
        <v>517</v>
      </c>
      <c r="K1107">
        <v>2</v>
      </c>
    </row>
    <row r="1108" spans="1:11" x14ac:dyDescent="0.3">
      <c r="A1108" s="47" t="str">
        <f t="shared" si="10"/>
        <v>NHS111PS-202223-H2</v>
      </c>
      <c r="B1108" s="47" t="str">
        <f>VLOOKUP($A1108,Refs!$J$2:$K$15,2,FALSE)</f>
        <v>Oct 2022 to Mar 2023</v>
      </c>
      <c r="C1108" t="s">
        <v>550</v>
      </c>
      <c r="D1108" t="s">
        <v>18</v>
      </c>
      <c r="E1108" t="s">
        <v>520</v>
      </c>
      <c r="F1108" t="s">
        <v>12</v>
      </c>
      <c r="G1108" t="s">
        <v>536</v>
      </c>
      <c r="H1108" t="s">
        <v>588</v>
      </c>
      <c r="I1108" t="s">
        <v>589</v>
      </c>
      <c r="J1108" s="67">
        <v>1</v>
      </c>
      <c r="K1108">
        <v>0</v>
      </c>
    </row>
    <row r="1109" spans="1:11" x14ac:dyDescent="0.3">
      <c r="A1109" s="47" t="str">
        <f t="shared" si="10"/>
        <v>NHS111PS-202223-H2</v>
      </c>
      <c r="B1109" s="47" t="str">
        <f>VLOOKUP($A1109,Refs!$J$2:$K$15,2,FALSE)</f>
        <v>Oct 2022 to Mar 2023</v>
      </c>
      <c r="C1109" t="s">
        <v>550</v>
      </c>
      <c r="D1109" t="s">
        <v>18</v>
      </c>
      <c r="E1109" t="s">
        <v>520</v>
      </c>
      <c r="F1109" t="s">
        <v>12</v>
      </c>
      <c r="G1109" t="s">
        <v>536</v>
      </c>
      <c r="H1109" t="s">
        <v>588</v>
      </c>
      <c r="I1109" t="s">
        <v>589</v>
      </c>
      <c r="J1109" s="67">
        <v>2</v>
      </c>
      <c r="K1109">
        <v>0</v>
      </c>
    </row>
    <row r="1110" spans="1:11" x14ac:dyDescent="0.3">
      <c r="A1110" s="47" t="str">
        <f t="shared" si="10"/>
        <v>NHS111PS-202223-H2</v>
      </c>
      <c r="B1110" s="47" t="str">
        <f>VLOOKUP($A1110,Refs!$J$2:$K$15,2,FALSE)</f>
        <v>Oct 2022 to Mar 2023</v>
      </c>
      <c r="C1110" t="s">
        <v>550</v>
      </c>
      <c r="D1110" t="s">
        <v>18</v>
      </c>
      <c r="E1110" t="s">
        <v>520</v>
      </c>
      <c r="F1110" t="s">
        <v>12</v>
      </c>
      <c r="G1110" t="s">
        <v>536</v>
      </c>
      <c r="H1110" t="s">
        <v>588</v>
      </c>
      <c r="I1110" t="s">
        <v>589</v>
      </c>
      <c r="J1110" s="67" t="s">
        <v>504</v>
      </c>
      <c r="K1110">
        <v>0</v>
      </c>
    </row>
    <row r="1111" spans="1:11" x14ac:dyDescent="0.3">
      <c r="A1111" s="47" t="str">
        <f t="shared" si="10"/>
        <v>NHS111PS-202223-H2</v>
      </c>
      <c r="B1111" s="47" t="str">
        <f>VLOOKUP($A1111,Refs!$J$2:$K$15,2,FALSE)</f>
        <v>Oct 2022 to Mar 2023</v>
      </c>
      <c r="C1111" t="s">
        <v>550</v>
      </c>
      <c r="D1111" t="s">
        <v>18</v>
      </c>
      <c r="E1111" t="s">
        <v>520</v>
      </c>
      <c r="F1111" t="s">
        <v>12</v>
      </c>
      <c r="G1111" t="s">
        <v>536</v>
      </c>
      <c r="H1111" t="s">
        <v>588</v>
      </c>
      <c r="I1111" t="s">
        <v>589</v>
      </c>
      <c r="J1111" s="67" t="s">
        <v>505</v>
      </c>
      <c r="K1111">
        <v>0</v>
      </c>
    </row>
    <row r="1112" spans="1:11" x14ac:dyDescent="0.3">
      <c r="A1112" s="47" t="str">
        <f t="shared" si="10"/>
        <v>NHS111PS-202223-H2</v>
      </c>
      <c r="B1112" s="47" t="str">
        <f>VLOOKUP($A1112,Refs!$J$2:$K$15,2,FALSE)</f>
        <v>Oct 2022 to Mar 2023</v>
      </c>
      <c r="C1112" t="s">
        <v>550</v>
      </c>
      <c r="D1112" t="s">
        <v>18</v>
      </c>
      <c r="E1112" t="s">
        <v>520</v>
      </c>
      <c r="F1112" t="s">
        <v>12</v>
      </c>
      <c r="G1112" t="s">
        <v>536</v>
      </c>
      <c r="H1112" t="s">
        <v>588</v>
      </c>
      <c r="I1112" t="s">
        <v>589</v>
      </c>
      <c r="J1112" s="67" t="s">
        <v>506</v>
      </c>
      <c r="K1112">
        <v>0</v>
      </c>
    </row>
    <row r="1113" spans="1:11" x14ac:dyDescent="0.3">
      <c r="A1113" s="47" t="str">
        <f t="shared" si="10"/>
        <v>NHS111PS-202223-H2</v>
      </c>
      <c r="B1113" s="47" t="str">
        <f>VLOOKUP($A1113,Refs!$J$2:$K$15,2,FALSE)</f>
        <v>Oct 2022 to Mar 2023</v>
      </c>
      <c r="C1113" t="s">
        <v>550</v>
      </c>
      <c r="D1113" t="s">
        <v>18</v>
      </c>
      <c r="E1113" t="s">
        <v>520</v>
      </c>
      <c r="F1113" t="s">
        <v>12</v>
      </c>
      <c r="G1113" t="s">
        <v>536</v>
      </c>
      <c r="H1113" t="s">
        <v>588</v>
      </c>
      <c r="I1113" t="s">
        <v>589</v>
      </c>
      <c r="J1113" s="67" t="s">
        <v>507</v>
      </c>
      <c r="K1113">
        <v>0</v>
      </c>
    </row>
    <row r="1114" spans="1:11" x14ac:dyDescent="0.3">
      <c r="A1114" s="47" t="str">
        <f t="shared" si="10"/>
        <v>NHS111PS-202223-H2</v>
      </c>
      <c r="B1114" s="47" t="str">
        <f>VLOOKUP($A1114,Refs!$J$2:$K$15,2,FALSE)</f>
        <v>Oct 2022 to Mar 2023</v>
      </c>
      <c r="C1114" t="s">
        <v>550</v>
      </c>
      <c r="D1114" t="s">
        <v>18</v>
      </c>
      <c r="E1114" t="s">
        <v>520</v>
      </c>
      <c r="F1114" t="s">
        <v>12</v>
      </c>
      <c r="G1114" t="s">
        <v>536</v>
      </c>
      <c r="H1114" t="s">
        <v>588</v>
      </c>
      <c r="I1114" t="s">
        <v>589</v>
      </c>
      <c r="J1114" s="67" t="s">
        <v>508</v>
      </c>
      <c r="K1114">
        <v>0</v>
      </c>
    </row>
    <row r="1115" spans="1:11" x14ac:dyDescent="0.3">
      <c r="A1115" s="47" t="str">
        <f t="shared" si="10"/>
        <v>NHS111PS-202223-H2</v>
      </c>
      <c r="B1115" s="47" t="str">
        <f>VLOOKUP($A1115,Refs!$J$2:$K$15,2,FALSE)</f>
        <v>Oct 2022 to Mar 2023</v>
      </c>
      <c r="C1115" t="s">
        <v>550</v>
      </c>
      <c r="D1115" t="s">
        <v>18</v>
      </c>
      <c r="E1115" t="s">
        <v>520</v>
      </c>
      <c r="F1115" t="s">
        <v>12</v>
      </c>
      <c r="G1115" t="s">
        <v>536</v>
      </c>
      <c r="H1115" t="s">
        <v>588</v>
      </c>
      <c r="I1115" t="s">
        <v>589</v>
      </c>
      <c r="J1115" s="67" t="s">
        <v>509</v>
      </c>
      <c r="K1115">
        <v>0</v>
      </c>
    </row>
    <row r="1116" spans="1:11" x14ac:dyDescent="0.3">
      <c r="A1116" s="47" t="str">
        <f t="shared" si="10"/>
        <v>NHS111PS-202223-H2</v>
      </c>
      <c r="B1116" s="47" t="str">
        <f>VLOOKUP($A1116,Refs!$J$2:$K$15,2,FALSE)</f>
        <v>Oct 2022 to Mar 2023</v>
      </c>
      <c r="C1116" t="s">
        <v>550</v>
      </c>
      <c r="D1116" t="s">
        <v>18</v>
      </c>
      <c r="E1116" t="s">
        <v>520</v>
      </c>
      <c r="F1116" t="s">
        <v>12</v>
      </c>
      <c r="G1116" t="s">
        <v>536</v>
      </c>
      <c r="H1116" t="s">
        <v>588</v>
      </c>
      <c r="I1116" t="s">
        <v>589</v>
      </c>
      <c r="J1116" s="67" t="s">
        <v>510</v>
      </c>
      <c r="K1116">
        <v>0</v>
      </c>
    </row>
    <row r="1117" spans="1:11" x14ac:dyDescent="0.3">
      <c r="A1117" s="47" t="str">
        <f t="shared" si="10"/>
        <v>NHS111PS-202223-H2</v>
      </c>
      <c r="B1117" s="47" t="str">
        <f>VLOOKUP($A1117,Refs!$J$2:$K$15,2,FALSE)</f>
        <v>Oct 2022 to Mar 2023</v>
      </c>
      <c r="C1117" t="s">
        <v>550</v>
      </c>
      <c r="D1117" t="s">
        <v>18</v>
      </c>
      <c r="E1117" t="s">
        <v>520</v>
      </c>
      <c r="F1117" t="s">
        <v>12</v>
      </c>
      <c r="G1117" t="s">
        <v>536</v>
      </c>
      <c r="H1117" t="s">
        <v>588</v>
      </c>
      <c r="I1117" t="s">
        <v>589</v>
      </c>
      <c r="J1117" s="67" t="s">
        <v>511</v>
      </c>
      <c r="K1117">
        <v>0</v>
      </c>
    </row>
    <row r="1118" spans="1:11" x14ac:dyDescent="0.3">
      <c r="A1118" s="47" t="str">
        <f t="shared" si="10"/>
        <v>NHS111PS-202223-H2</v>
      </c>
      <c r="B1118" s="47" t="str">
        <f>VLOOKUP($A1118,Refs!$J$2:$K$15,2,FALSE)</f>
        <v>Oct 2022 to Mar 2023</v>
      </c>
      <c r="C1118" t="s">
        <v>550</v>
      </c>
      <c r="D1118" t="s">
        <v>18</v>
      </c>
      <c r="E1118" t="s">
        <v>520</v>
      </c>
      <c r="F1118" t="s">
        <v>12</v>
      </c>
      <c r="G1118" t="s">
        <v>536</v>
      </c>
      <c r="H1118" t="s">
        <v>588</v>
      </c>
      <c r="I1118" t="s">
        <v>589</v>
      </c>
      <c r="J1118" s="67" t="s">
        <v>512</v>
      </c>
      <c r="K1118">
        <v>0</v>
      </c>
    </row>
    <row r="1119" spans="1:11" x14ac:dyDescent="0.3">
      <c r="A1119" s="47" t="str">
        <f t="shared" si="10"/>
        <v>NHS111PS-202223-H2</v>
      </c>
      <c r="B1119" s="47" t="str">
        <f>VLOOKUP($A1119,Refs!$J$2:$K$15,2,FALSE)</f>
        <v>Oct 2022 to Mar 2023</v>
      </c>
      <c r="C1119" t="s">
        <v>550</v>
      </c>
      <c r="D1119" t="s">
        <v>18</v>
      </c>
      <c r="E1119" t="s">
        <v>520</v>
      </c>
      <c r="F1119" t="s">
        <v>12</v>
      </c>
      <c r="G1119" t="s">
        <v>536</v>
      </c>
      <c r="H1119" t="s">
        <v>588</v>
      </c>
      <c r="I1119" t="s">
        <v>589</v>
      </c>
      <c r="J1119" s="67" t="s">
        <v>513</v>
      </c>
      <c r="K1119">
        <v>0</v>
      </c>
    </row>
    <row r="1120" spans="1:11" x14ac:dyDescent="0.3">
      <c r="A1120" s="47" t="str">
        <f t="shared" si="10"/>
        <v>NHS111PS-202223-H2</v>
      </c>
      <c r="B1120" s="47" t="str">
        <f>VLOOKUP($A1120,Refs!$J$2:$K$15,2,FALSE)</f>
        <v>Oct 2022 to Mar 2023</v>
      </c>
      <c r="C1120" t="s">
        <v>550</v>
      </c>
      <c r="D1120" t="s">
        <v>18</v>
      </c>
      <c r="E1120" t="s">
        <v>520</v>
      </c>
      <c r="F1120" t="s">
        <v>12</v>
      </c>
      <c r="G1120" t="s">
        <v>536</v>
      </c>
      <c r="H1120" t="s">
        <v>588</v>
      </c>
      <c r="I1120" t="s">
        <v>589</v>
      </c>
      <c r="J1120" s="67" t="s">
        <v>514</v>
      </c>
      <c r="K1120">
        <v>0</v>
      </c>
    </row>
    <row r="1121" spans="1:11" x14ac:dyDescent="0.3">
      <c r="A1121" s="47" t="str">
        <f t="shared" si="10"/>
        <v>NHS111PS-202223-H2</v>
      </c>
      <c r="B1121" s="47" t="str">
        <f>VLOOKUP($A1121,Refs!$J$2:$K$15,2,FALSE)</f>
        <v>Oct 2022 to Mar 2023</v>
      </c>
      <c r="C1121" t="s">
        <v>550</v>
      </c>
      <c r="D1121" t="s">
        <v>18</v>
      </c>
      <c r="E1121" t="s">
        <v>520</v>
      </c>
      <c r="F1121" t="s">
        <v>12</v>
      </c>
      <c r="G1121" t="s">
        <v>536</v>
      </c>
      <c r="H1121" t="s">
        <v>588</v>
      </c>
      <c r="I1121" t="s">
        <v>589</v>
      </c>
      <c r="J1121" s="67" t="s">
        <v>515</v>
      </c>
      <c r="K1121">
        <v>0</v>
      </c>
    </row>
    <row r="1122" spans="1:11" x14ac:dyDescent="0.3">
      <c r="A1122" s="47" t="str">
        <f t="shared" si="10"/>
        <v>NHS111PS-202223-H2</v>
      </c>
      <c r="B1122" s="47" t="str">
        <f>VLOOKUP($A1122,Refs!$J$2:$K$15,2,FALSE)</f>
        <v>Oct 2022 to Mar 2023</v>
      </c>
      <c r="C1122" t="s">
        <v>550</v>
      </c>
      <c r="D1122" t="s">
        <v>18</v>
      </c>
      <c r="E1122" t="s">
        <v>520</v>
      </c>
      <c r="F1122" t="s">
        <v>12</v>
      </c>
      <c r="G1122" t="s">
        <v>536</v>
      </c>
      <c r="H1122" t="s">
        <v>588</v>
      </c>
      <c r="I1122" t="s">
        <v>589</v>
      </c>
      <c r="J1122" s="67" t="s">
        <v>516</v>
      </c>
      <c r="K1122">
        <v>0</v>
      </c>
    </row>
    <row r="1123" spans="1:11" x14ac:dyDescent="0.3">
      <c r="A1123" s="47" t="str">
        <f t="shared" si="10"/>
        <v>NHS111PS-202223-H2</v>
      </c>
      <c r="B1123" s="47" t="str">
        <f>VLOOKUP($A1123,Refs!$J$2:$K$15,2,FALSE)</f>
        <v>Oct 2022 to Mar 2023</v>
      </c>
      <c r="C1123" t="s">
        <v>550</v>
      </c>
      <c r="D1123" t="s">
        <v>18</v>
      </c>
      <c r="E1123" t="s">
        <v>520</v>
      </c>
      <c r="F1123" t="s">
        <v>12</v>
      </c>
      <c r="G1123" t="s">
        <v>536</v>
      </c>
      <c r="H1123" t="s">
        <v>588</v>
      </c>
      <c r="I1123" t="s">
        <v>589</v>
      </c>
      <c r="J1123" s="67" t="s">
        <v>517</v>
      </c>
      <c r="K1123">
        <v>0</v>
      </c>
    </row>
    <row r="5777" spans="1:2" x14ac:dyDescent="0.3">
      <c r="A5777" s="31"/>
      <c r="B5777" s="31"/>
    </row>
  </sheetData>
  <protectedRanges>
    <protectedRange sqref="K468:K473" name="Range1_2"/>
    <protectedRange sqref="K474:K481" name="Range1_1_1"/>
  </protectedRanges>
  <phoneticPr fontId="32" type="noConversion"/>
  <dataValidations disablePrompts="1" count="1">
    <dataValidation type="whole" operator="greaterThanOrEqual" allowBlank="1" showInputMessage="1" showErrorMessage="1" errorTitle="Input Error" error="Please enter a whole number." sqref="K468:K481" xr:uid="{8481BDCD-5B51-4E97-A9B2-3B9D44E8ED9E}">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161"/>
  <sheetViews>
    <sheetView workbookViewId="0">
      <selection activeCell="H2" sqref="H2"/>
    </sheetView>
  </sheetViews>
  <sheetFormatPr defaultRowHeight="14.4" x14ac:dyDescent="0.3"/>
  <cols>
    <col min="2" max="2" width="58.6640625" bestFit="1" customWidth="1"/>
    <col min="3" max="3" width="58.6640625" customWidth="1"/>
    <col min="7" max="7" width="41.33203125" bestFit="1" customWidth="1"/>
    <col min="10" max="10" width="19.88671875" bestFit="1" customWidth="1"/>
    <col min="11" max="11" width="19" bestFit="1" customWidth="1"/>
    <col min="12" max="12" width="10.5546875" bestFit="1" customWidth="1"/>
    <col min="13" max="13" width="42.5546875" bestFit="1" customWidth="1"/>
    <col min="14" max="14" width="11.33203125" bestFit="1" customWidth="1"/>
    <col min="19" max="19" width="15.44140625" bestFit="1" customWidth="1"/>
    <col min="20" max="20" width="15.33203125" bestFit="1" customWidth="1"/>
  </cols>
  <sheetData>
    <row r="1" spans="1:21" x14ac:dyDescent="0.3">
      <c r="A1" s="6" t="s">
        <v>212</v>
      </c>
      <c r="B1" s="6"/>
      <c r="C1" s="6"/>
      <c r="D1" s="6"/>
      <c r="E1" s="6"/>
      <c r="F1" s="6" t="s">
        <v>597</v>
      </c>
      <c r="G1" s="6"/>
      <c r="I1" s="6"/>
      <c r="J1" s="6" t="s">
        <v>478</v>
      </c>
      <c r="K1" s="6" t="s">
        <v>545</v>
      </c>
      <c r="L1" s="6"/>
      <c r="M1" s="6"/>
      <c r="N1" s="6"/>
      <c r="O1" s="6"/>
      <c r="P1" s="6"/>
      <c r="Q1" s="6"/>
      <c r="S1" s="6"/>
      <c r="T1" s="6"/>
      <c r="U1" s="6"/>
    </row>
    <row r="2" spans="1:21" x14ac:dyDescent="0.3">
      <c r="A2" t="s">
        <v>213</v>
      </c>
      <c r="B2" t="s">
        <v>214</v>
      </c>
      <c r="C2" t="s">
        <v>214</v>
      </c>
      <c r="D2" t="s">
        <v>215</v>
      </c>
      <c r="F2" t="s">
        <v>476</v>
      </c>
      <c r="G2" t="s">
        <v>460</v>
      </c>
      <c r="J2" s="38" t="s">
        <v>501</v>
      </c>
      <c r="K2" t="s">
        <v>546</v>
      </c>
      <c r="L2" s="1">
        <v>44834</v>
      </c>
    </row>
    <row r="3" spans="1:21" x14ac:dyDescent="0.3">
      <c r="B3" s="8" t="s">
        <v>216</v>
      </c>
      <c r="C3" s="8" t="s">
        <v>216</v>
      </c>
      <c r="F3" t="s">
        <v>477</v>
      </c>
      <c r="G3" t="s">
        <v>461</v>
      </c>
      <c r="J3" s="38" t="s">
        <v>550</v>
      </c>
      <c r="K3" t="s">
        <v>547</v>
      </c>
      <c r="L3" s="1">
        <v>45016</v>
      </c>
    </row>
    <row r="4" spans="1:21" x14ac:dyDescent="0.3">
      <c r="A4" t="s">
        <v>0</v>
      </c>
      <c r="B4" t="s">
        <v>103</v>
      </c>
      <c r="C4" t="s">
        <v>103</v>
      </c>
      <c r="D4" t="s">
        <v>101</v>
      </c>
      <c r="F4" t="s">
        <v>504</v>
      </c>
      <c r="G4" t="s">
        <v>462</v>
      </c>
      <c r="J4" s="38" t="s">
        <v>551</v>
      </c>
      <c r="K4" t="s">
        <v>548</v>
      </c>
      <c r="L4" s="1">
        <v>45199</v>
      </c>
    </row>
    <row r="5" spans="1:21" x14ac:dyDescent="0.3">
      <c r="A5" t="s">
        <v>45</v>
      </c>
      <c r="B5" t="s">
        <v>90</v>
      </c>
      <c r="C5" t="s">
        <v>90</v>
      </c>
      <c r="D5" t="s">
        <v>101</v>
      </c>
      <c r="F5" t="s">
        <v>505</v>
      </c>
      <c r="G5" t="s">
        <v>463</v>
      </c>
      <c r="J5" s="38" t="s">
        <v>552</v>
      </c>
      <c r="K5" t="s">
        <v>549</v>
      </c>
      <c r="L5" s="1">
        <v>45382</v>
      </c>
    </row>
    <row r="6" spans="1:21" x14ac:dyDescent="0.3">
      <c r="A6" t="s">
        <v>3</v>
      </c>
      <c r="B6" t="s">
        <v>66</v>
      </c>
      <c r="C6" t="s">
        <v>66</v>
      </c>
      <c r="D6" t="s">
        <v>101</v>
      </c>
      <c r="F6" t="s">
        <v>506</v>
      </c>
      <c r="G6" t="s">
        <v>464</v>
      </c>
      <c r="J6" s="38"/>
    </row>
    <row r="7" spans="1:21" x14ac:dyDescent="0.3">
      <c r="A7" t="s">
        <v>11</v>
      </c>
      <c r="B7" t="s">
        <v>57</v>
      </c>
      <c r="C7" t="s">
        <v>57</v>
      </c>
      <c r="D7" t="s">
        <v>101</v>
      </c>
      <c r="F7" t="s">
        <v>507</v>
      </c>
      <c r="G7" t="s">
        <v>465</v>
      </c>
      <c r="J7" s="38"/>
    </row>
    <row r="8" spans="1:21" x14ac:dyDescent="0.3">
      <c r="A8" t="s">
        <v>8</v>
      </c>
      <c r="B8" t="s">
        <v>58</v>
      </c>
      <c r="C8" t="s">
        <v>58</v>
      </c>
      <c r="D8" t="s">
        <v>101</v>
      </c>
      <c r="F8" t="s">
        <v>508</v>
      </c>
      <c r="G8" t="s">
        <v>466</v>
      </c>
      <c r="J8" s="38"/>
    </row>
    <row r="9" spans="1:21" x14ac:dyDescent="0.3">
      <c r="A9" t="s">
        <v>5</v>
      </c>
      <c r="B9" t="s">
        <v>60</v>
      </c>
      <c r="C9" t="s">
        <v>60</v>
      </c>
      <c r="D9" t="s">
        <v>101</v>
      </c>
      <c r="F9" t="s">
        <v>509</v>
      </c>
      <c r="G9" t="s">
        <v>467</v>
      </c>
      <c r="J9" s="38"/>
    </row>
    <row r="10" spans="1:21" x14ac:dyDescent="0.3">
      <c r="A10" t="s">
        <v>18</v>
      </c>
      <c r="B10" t="s">
        <v>52</v>
      </c>
      <c r="C10" t="s">
        <v>52</v>
      </c>
      <c r="D10" t="s">
        <v>101</v>
      </c>
      <c r="F10" t="s">
        <v>510</v>
      </c>
      <c r="G10" t="s">
        <v>468</v>
      </c>
      <c r="J10" s="38"/>
    </row>
    <row r="11" spans="1:21" x14ac:dyDescent="0.3">
      <c r="B11" s="8" t="s">
        <v>216</v>
      </c>
      <c r="C11" s="8" t="s">
        <v>216</v>
      </c>
      <c r="F11" t="s">
        <v>511</v>
      </c>
      <c r="G11" t="s">
        <v>469</v>
      </c>
      <c r="J11" s="38"/>
    </row>
    <row r="12" spans="1:21" x14ac:dyDescent="0.3">
      <c r="A12" t="s">
        <v>2</v>
      </c>
      <c r="B12" t="s">
        <v>86</v>
      </c>
      <c r="C12" t="str">
        <f>_xlfn.CONCAT(A12, " ", B12)</f>
        <v>111AA1 North East</v>
      </c>
      <c r="D12" t="s">
        <v>217</v>
      </c>
      <c r="F12" t="s">
        <v>512</v>
      </c>
      <c r="G12" t="s">
        <v>470</v>
      </c>
      <c r="J12" s="38"/>
    </row>
    <row r="13" spans="1:21" x14ac:dyDescent="0.3">
      <c r="A13" t="s">
        <v>88</v>
      </c>
      <c r="B13" t="s">
        <v>497</v>
      </c>
      <c r="C13" t="str">
        <f t="shared" ref="C13:C15" si="0">_xlfn.CONCAT(A13, " ", B13)</f>
        <v>111AI7 Yorkshire and Humber</v>
      </c>
      <c r="D13" t="s">
        <v>217</v>
      </c>
      <c r="F13" t="s">
        <v>513</v>
      </c>
      <c r="G13" t="s">
        <v>471</v>
      </c>
      <c r="J13" s="38"/>
    </row>
    <row r="14" spans="1:21" x14ac:dyDescent="0.3">
      <c r="A14" t="s">
        <v>223</v>
      </c>
      <c r="B14" t="s">
        <v>498</v>
      </c>
      <c r="C14" t="str">
        <f t="shared" si="0"/>
        <v>111AJ3 North West including Blackpool</v>
      </c>
      <c r="D14" t="s">
        <v>217</v>
      </c>
      <c r="F14" t="s">
        <v>514</v>
      </c>
      <c r="G14" t="s">
        <v>472</v>
      </c>
      <c r="J14" s="38"/>
    </row>
    <row r="15" spans="1:21" x14ac:dyDescent="0.3">
      <c r="A15" t="s">
        <v>297</v>
      </c>
      <c r="B15" t="s">
        <v>298</v>
      </c>
      <c r="C15" t="str">
        <f t="shared" si="0"/>
        <v>111AJ8 Derbyshire (DHU)</v>
      </c>
      <c r="D15" t="s">
        <v>217</v>
      </c>
      <c r="F15" t="s">
        <v>515</v>
      </c>
      <c r="G15" t="s">
        <v>473</v>
      </c>
      <c r="J15" s="38"/>
    </row>
    <row r="16" spans="1:21" x14ac:dyDescent="0.3">
      <c r="A16" t="s">
        <v>293</v>
      </c>
      <c r="B16" t="s">
        <v>294</v>
      </c>
      <c r="C16" t="str">
        <f t="shared" ref="C16" si="1">_xlfn.CONCAT(A16, " ", B16)</f>
        <v>111AK7 Leicestershire and Rutland (DHU)</v>
      </c>
      <c r="D16" t="s">
        <v>217</v>
      </c>
      <c r="F16" t="s">
        <v>516</v>
      </c>
      <c r="G16" t="s">
        <v>474</v>
      </c>
      <c r="J16" s="38"/>
    </row>
    <row r="17" spans="1:10" x14ac:dyDescent="0.3">
      <c r="A17" t="s">
        <v>295</v>
      </c>
      <c r="B17" t="s">
        <v>296</v>
      </c>
      <c r="C17" t="str">
        <f t="shared" ref="C17:C50" si="2">_xlfn.CONCAT(A17, " ", B17)</f>
        <v>111AK6 Lincolnshire (DHU)</v>
      </c>
      <c r="D17" t="s">
        <v>217</v>
      </c>
      <c r="F17" t="s">
        <v>517</v>
      </c>
      <c r="G17" t="s">
        <v>475</v>
      </c>
      <c r="J17" s="38"/>
    </row>
    <row r="18" spans="1:10" x14ac:dyDescent="0.3">
      <c r="A18" t="s">
        <v>15</v>
      </c>
      <c r="B18" t="s">
        <v>67</v>
      </c>
      <c r="C18" t="str">
        <f t="shared" si="2"/>
        <v>111AC6 Northamptonshire</v>
      </c>
      <c r="D18" t="s">
        <v>217</v>
      </c>
      <c r="J18" s="38"/>
    </row>
    <row r="19" spans="1:10" x14ac:dyDescent="0.3">
      <c r="A19" t="s">
        <v>455</v>
      </c>
      <c r="B19" t="s">
        <v>456</v>
      </c>
      <c r="C19" t="str">
        <f t="shared" si="2"/>
        <v>111AL1 Nottinghamshire (DHU)</v>
      </c>
      <c r="D19" t="s">
        <v>217</v>
      </c>
      <c r="J19" s="38"/>
    </row>
    <row r="20" spans="1:10" x14ac:dyDescent="0.3">
      <c r="A20" t="s">
        <v>41</v>
      </c>
      <c r="B20" t="s">
        <v>97</v>
      </c>
      <c r="C20" t="str">
        <f t="shared" si="2"/>
        <v>111AF4 Staffordshire</v>
      </c>
      <c r="D20" t="s">
        <v>217</v>
      </c>
      <c r="J20" s="38"/>
    </row>
    <row r="21" spans="1:10" x14ac:dyDescent="0.3">
      <c r="A21" t="s">
        <v>292</v>
      </c>
      <c r="B21" t="s">
        <v>453</v>
      </c>
      <c r="C21" t="str">
        <f t="shared" si="2"/>
        <v>111AK5 West Midlands (ICB)</v>
      </c>
      <c r="D21" t="s">
        <v>217</v>
      </c>
      <c r="J21" s="38"/>
    </row>
    <row r="22" spans="1:10" x14ac:dyDescent="0.3">
      <c r="A22" t="s">
        <v>586</v>
      </c>
      <c r="B22" t="s">
        <v>587</v>
      </c>
      <c r="C22" t="str">
        <f t="shared" si="2"/>
        <v>111AL4 West Midlands ICB (DHU)</v>
      </c>
      <c r="D22" t="s">
        <v>217</v>
      </c>
      <c r="J22" s="38"/>
    </row>
    <row r="23" spans="1:10" x14ac:dyDescent="0.3">
      <c r="A23" t="s">
        <v>14</v>
      </c>
      <c r="B23" t="s">
        <v>71</v>
      </c>
      <c r="C23" t="str">
        <f t="shared" si="2"/>
        <v>111AC5 Cambridgeshire and Peterborough</v>
      </c>
      <c r="D23" t="s">
        <v>217</v>
      </c>
      <c r="J23" s="38"/>
    </row>
    <row r="24" spans="1:10" x14ac:dyDescent="0.3">
      <c r="A24" t="s">
        <v>13</v>
      </c>
      <c r="B24" t="s">
        <v>70</v>
      </c>
      <c r="C24" t="str">
        <f t="shared" si="2"/>
        <v>111AB2 Hertfordshire</v>
      </c>
      <c r="D24" t="s">
        <v>217</v>
      </c>
      <c r="J24" s="38"/>
    </row>
    <row r="25" spans="1:10" x14ac:dyDescent="0.3">
      <c r="A25" t="s">
        <v>43</v>
      </c>
      <c r="B25" t="s">
        <v>72</v>
      </c>
      <c r="C25" t="str">
        <f t="shared" si="2"/>
        <v>111AG7 Luton and Bedfordshire</v>
      </c>
      <c r="D25" t="s">
        <v>217</v>
      </c>
      <c r="J25" s="38"/>
    </row>
    <row r="26" spans="1:10" x14ac:dyDescent="0.3">
      <c r="A26" t="s">
        <v>25</v>
      </c>
      <c r="B26" t="s">
        <v>170</v>
      </c>
      <c r="C26" t="str">
        <f t="shared" si="2"/>
        <v>111AH4 Mid and South Essex</v>
      </c>
      <c r="D26" t="s">
        <v>217</v>
      </c>
      <c r="J26" s="38"/>
    </row>
    <row r="27" spans="1:10" x14ac:dyDescent="0.3">
      <c r="A27" t="s">
        <v>16</v>
      </c>
      <c r="B27" t="s">
        <v>68</v>
      </c>
      <c r="C27" t="str">
        <f t="shared" si="2"/>
        <v>111AC7 Milton Keynes</v>
      </c>
      <c r="D27" t="s">
        <v>217</v>
      </c>
      <c r="J27" s="38"/>
    </row>
    <row r="28" spans="1:10" x14ac:dyDescent="0.3">
      <c r="A28" t="s">
        <v>22</v>
      </c>
      <c r="B28" t="s">
        <v>75</v>
      </c>
      <c r="C28" t="str">
        <f t="shared" si="2"/>
        <v>111AG8 Norfolk including Great Yarmouth and Waveney</v>
      </c>
      <c r="D28" t="s">
        <v>217</v>
      </c>
      <c r="J28" s="38"/>
    </row>
    <row r="29" spans="1:10" x14ac:dyDescent="0.3">
      <c r="A29" t="s">
        <v>28</v>
      </c>
      <c r="B29" t="s">
        <v>56</v>
      </c>
      <c r="C29" t="str">
        <f t="shared" si="2"/>
        <v>111AH7 North East Essex &amp; Suffolk</v>
      </c>
      <c r="D29" t="s">
        <v>217</v>
      </c>
      <c r="J29" s="38"/>
    </row>
    <row r="30" spans="1:10" x14ac:dyDescent="0.3">
      <c r="A30" t="s">
        <v>34</v>
      </c>
      <c r="B30" t="s">
        <v>73</v>
      </c>
      <c r="C30" t="str">
        <f t="shared" si="2"/>
        <v>111AI3 West Essex (HUC)</v>
      </c>
      <c r="D30" t="s">
        <v>217</v>
      </c>
      <c r="J30" s="38"/>
    </row>
    <row r="31" spans="1:10" x14ac:dyDescent="0.3">
      <c r="A31" t="s">
        <v>17</v>
      </c>
      <c r="B31" t="s">
        <v>84</v>
      </c>
      <c r="C31" t="str">
        <f t="shared" si="2"/>
        <v>111AD5 North Central London</v>
      </c>
      <c r="D31" t="s">
        <v>217</v>
      </c>
      <c r="J31" s="38"/>
    </row>
    <row r="32" spans="1:10" x14ac:dyDescent="0.3">
      <c r="A32" t="s">
        <v>27</v>
      </c>
      <c r="B32" t="s">
        <v>81</v>
      </c>
      <c r="C32" t="str">
        <f t="shared" si="2"/>
        <v>111AH5 North East London</v>
      </c>
      <c r="D32" t="s">
        <v>217</v>
      </c>
      <c r="J32" s="21"/>
    </row>
    <row r="33" spans="1:13" x14ac:dyDescent="0.3">
      <c r="A33" t="s">
        <v>46</v>
      </c>
      <c r="B33" t="s">
        <v>82</v>
      </c>
      <c r="C33" t="str">
        <f t="shared" si="2"/>
        <v>111AJ1 North West London</v>
      </c>
      <c r="D33" t="s">
        <v>217</v>
      </c>
      <c r="J33" s="21"/>
    </row>
    <row r="34" spans="1:13" x14ac:dyDescent="0.3">
      <c r="A34" t="s">
        <v>40</v>
      </c>
      <c r="B34" t="s">
        <v>80</v>
      </c>
      <c r="C34" t="str">
        <f t="shared" si="2"/>
        <v>111AD7 South East London</v>
      </c>
      <c r="D34" t="s">
        <v>217</v>
      </c>
      <c r="J34" s="21"/>
    </row>
    <row r="35" spans="1:13" x14ac:dyDescent="0.3">
      <c r="A35" t="s">
        <v>42</v>
      </c>
      <c r="B35" t="s">
        <v>98</v>
      </c>
      <c r="C35" t="str">
        <f t="shared" si="2"/>
        <v>111AG5 South West London</v>
      </c>
      <c r="D35" t="s">
        <v>217</v>
      </c>
      <c r="J35" s="21"/>
    </row>
    <row r="36" spans="1:13" x14ac:dyDescent="0.3">
      <c r="A36" t="s">
        <v>299</v>
      </c>
      <c r="B36" t="s">
        <v>300</v>
      </c>
      <c r="C36" t="str">
        <f t="shared" si="2"/>
        <v>111AK9 South West London (PPG)</v>
      </c>
      <c r="D36" t="s">
        <v>217</v>
      </c>
      <c r="J36" s="21"/>
    </row>
    <row r="37" spans="1:13" x14ac:dyDescent="0.3">
      <c r="A37" t="s">
        <v>31</v>
      </c>
      <c r="B37" t="s">
        <v>93</v>
      </c>
      <c r="C37" t="str">
        <f t="shared" si="2"/>
        <v>111AH9 Hampshire and Surrey Heath</v>
      </c>
      <c r="D37" t="s">
        <v>217</v>
      </c>
      <c r="J37" s="21"/>
      <c r="M37" s="1"/>
    </row>
    <row r="38" spans="1:13" x14ac:dyDescent="0.3">
      <c r="A38" t="s">
        <v>7</v>
      </c>
      <c r="B38" t="s">
        <v>78</v>
      </c>
      <c r="C38" t="str">
        <f t="shared" si="2"/>
        <v>111AA6 Isle of Wight</v>
      </c>
      <c r="D38" t="s">
        <v>217</v>
      </c>
      <c r="J38" s="21"/>
      <c r="M38" s="1"/>
    </row>
    <row r="39" spans="1:13" x14ac:dyDescent="0.3">
      <c r="A39" t="s">
        <v>39</v>
      </c>
      <c r="B39" t="s">
        <v>207</v>
      </c>
      <c r="C39" t="str">
        <f t="shared" si="2"/>
        <v>111AI9 Kent, Medway &amp; Sussex</v>
      </c>
      <c r="D39" t="s">
        <v>217</v>
      </c>
      <c r="J39" s="21"/>
      <c r="M39" s="1"/>
    </row>
    <row r="40" spans="1:13" x14ac:dyDescent="0.3">
      <c r="A40" t="s">
        <v>33</v>
      </c>
      <c r="B40" t="s">
        <v>59</v>
      </c>
      <c r="C40" t="str">
        <f t="shared" si="2"/>
        <v>111AI2 Surrey Heartlands</v>
      </c>
      <c r="D40" t="s">
        <v>217</v>
      </c>
      <c r="J40" s="21"/>
      <c r="M40" s="1"/>
    </row>
    <row r="41" spans="1:13" x14ac:dyDescent="0.3">
      <c r="A41" t="s">
        <v>24</v>
      </c>
      <c r="B41" t="s">
        <v>92</v>
      </c>
      <c r="C41" t="str">
        <f t="shared" si="2"/>
        <v>111AG9 Thames Valley</v>
      </c>
      <c r="D41" t="s">
        <v>217</v>
      </c>
      <c r="J41" s="21"/>
      <c r="M41" s="1"/>
    </row>
    <row r="42" spans="1:13" x14ac:dyDescent="0.3">
      <c r="A42" t="s">
        <v>225</v>
      </c>
      <c r="B42" t="s">
        <v>226</v>
      </c>
      <c r="C42" t="str">
        <f t="shared" si="2"/>
        <v>111AJ2 BaNES, Swindon &amp; Wiltshire (Medvivo)</v>
      </c>
      <c r="D42" t="s">
        <v>217</v>
      </c>
      <c r="J42" s="21"/>
      <c r="M42" s="1"/>
    </row>
    <row r="43" spans="1:13" x14ac:dyDescent="0.3">
      <c r="A43" t="s">
        <v>51</v>
      </c>
      <c r="B43" t="s">
        <v>187</v>
      </c>
      <c r="C43" t="str">
        <f t="shared" si="2"/>
        <v>111AI5 Bristol, North Somerset &amp; South Gloucestershire</v>
      </c>
      <c r="D43" t="s">
        <v>217</v>
      </c>
      <c r="J43" s="21"/>
    </row>
    <row r="44" spans="1:13" x14ac:dyDescent="0.3">
      <c r="A44" t="s">
        <v>20</v>
      </c>
      <c r="B44" t="s">
        <v>96</v>
      </c>
      <c r="C44" t="str">
        <f t="shared" si="2"/>
        <v>111AF1 Cornwall</v>
      </c>
      <c r="D44" t="s">
        <v>217</v>
      </c>
      <c r="J44" s="21"/>
    </row>
    <row r="45" spans="1:13" x14ac:dyDescent="0.3">
      <c r="A45" t="s">
        <v>588</v>
      </c>
      <c r="B45" t="s">
        <v>589</v>
      </c>
      <c r="C45" t="str">
        <f t="shared" si="2"/>
        <v>111AL3 Cornwall (HUC)</v>
      </c>
      <c r="D45" t="s">
        <v>217</v>
      </c>
      <c r="J45" s="21"/>
    </row>
    <row r="46" spans="1:13" x14ac:dyDescent="0.3">
      <c r="A46" t="s">
        <v>37</v>
      </c>
      <c r="B46" t="s">
        <v>62</v>
      </c>
      <c r="C46" t="str">
        <f t="shared" si="2"/>
        <v>111AI6 Devon (Devon Doctors)</v>
      </c>
      <c r="D46" t="s">
        <v>217</v>
      </c>
      <c r="J46" s="21"/>
    </row>
    <row r="47" spans="1:13" x14ac:dyDescent="0.3">
      <c r="A47" t="s">
        <v>458</v>
      </c>
      <c r="B47" t="s">
        <v>459</v>
      </c>
      <c r="C47" t="str">
        <f t="shared" si="2"/>
        <v>111AL2 Devon (PPG)</v>
      </c>
      <c r="D47" t="s">
        <v>217</v>
      </c>
      <c r="J47" s="21"/>
    </row>
    <row r="48" spans="1:13" x14ac:dyDescent="0.3">
      <c r="A48" t="s">
        <v>36</v>
      </c>
      <c r="B48" t="s">
        <v>64</v>
      </c>
      <c r="C48" t="str">
        <f t="shared" si="2"/>
        <v>111AI4 Dorset (DHC)</v>
      </c>
      <c r="D48" t="s">
        <v>217</v>
      </c>
      <c r="J48" s="21"/>
    </row>
    <row r="49" spans="1:10" x14ac:dyDescent="0.3">
      <c r="A49" t="s">
        <v>44</v>
      </c>
      <c r="B49" t="s">
        <v>55</v>
      </c>
      <c r="C49" t="str">
        <f t="shared" si="2"/>
        <v>111AH2 Gloucestershire</v>
      </c>
      <c r="D49" t="s">
        <v>217</v>
      </c>
      <c r="J49" s="21"/>
    </row>
    <row r="50" spans="1:10" x14ac:dyDescent="0.3">
      <c r="A50" t="s">
        <v>30</v>
      </c>
      <c r="B50" t="s">
        <v>61</v>
      </c>
      <c r="C50" t="str">
        <f t="shared" si="2"/>
        <v>111AH8 Somerset (Devon Doctors)</v>
      </c>
      <c r="D50" t="s">
        <v>217</v>
      </c>
      <c r="J50" s="21"/>
    </row>
    <row r="51" spans="1:10" x14ac:dyDescent="0.3">
      <c r="J51" s="21"/>
    </row>
    <row r="52" spans="1:10" x14ac:dyDescent="0.3">
      <c r="J52" s="21"/>
    </row>
    <row r="53" spans="1:10" x14ac:dyDescent="0.3">
      <c r="J53" s="21"/>
    </row>
    <row r="54" spans="1:10" x14ac:dyDescent="0.3">
      <c r="J54" s="21"/>
    </row>
    <row r="55" spans="1:10" x14ac:dyDescent="0.3">
      <c r="J55" s="21"/>
    </row>
    <row r="56" spans="1:10" x14ac:dyDescent="0.3">
      <c r="J56" s="21"/>
    </row>
    <row r="57" spans="1:10" x14ac:dyDescent="0.3">
      <c r="J57" s="21"/>
    </row>
    <row r="58" spans="1:10" x14ac:dyDescent="0.3">
      <c r="J58" s="21"/>
    </row>
    <row r="59" spans="1:10" x14ac:dyDescent="0.3">
      <c r="J59" s="21"/>
    </row>
    <row r="60" spans="1:10" x14ac:dyDescent="0.3">
      <c r="J60" s="21"/>
    </row>
    <row r="61" spans="1:10" x14ac:dyDescent="0.3">
      <c r="J61" s="21"/>
    </row>
    <row r="62" spans="1:10" x14ac:dyDescent="0.3">
      <c r="J62" s="21"/>
    </row>
    <row r="63" spans="1:10" x14ac:dyDescent="0.3">
      <c r="J63" s="21"/>
    </row>
    <row r="64" spans="1:10" x14ac:dyDescent="0.3">
      <c r="J64" s="21"/>
    </row>
    <row r="65" spans="10:10" x14ac:dyDescent="0.3">
      <c r="J65" s="21"/>
    </row>
    <row r="66" spans="10:10" x14ac:dyDescent="0.3">
      <c r="J66" s="21"/>
    </row>
    <row r="67" spans="10:10" x14ac:dyDescent="0.3">
      <c r="J67" s="21"/>
    </row>
    <row r="68" spans="10:10" x14ac:dyDescent="0.3">
      <c r="J68" s="21"/>
    </row>
    <row r="69" spans="10:10" x14ac:dyDescent="0.3">
      <c r="J69" s="21"/>
    </row>
    <row r="70" spans="10:10" x14ac:dyDescent="0.3">
      <c r="J70" s="21"/>
    </row>
    <row r="71" spans="10:10" x14ac:dyDescent="0.3">
      <c r="J71" s="21"/>
    </row>
    <row r="72" spans="10:10" x14ac:dyDescent="0.3">
      <c r="J72" s="21"/>
    </row>
    <row r="73" spans="10:10" x14ac:dyDescent="0.3">
      <c r="J73" s="21"/>
    </row>
    <row r="74" spans="10:10" x14ac:dyDescent="0.3">
      <c r="J74" s="21"/>
    </row>
    <row r="75" spans="10:10" x14ac:dyDescent="0.3">
      <c r="J75" s="21"/>
    </row>
    <row r="76" spans="10:10" x14ac:dyDescent="0.3">
      <c r="J76" s="21"/>
    </row>
    <row r="77" spans="10:10" x14ac:dyDescent="0.3">
      <c r="J77" s="21"/>
    </row>
    <row r="78" spans="10:10" x14ac:dyDescent="0.3">
      <c r="J78" s="21"/>
    </row>
    <row r="79" spans="10:10" x14ac:dyDescent="0.3">
      <c r="J79" s="21"/>
    </row>
    <row r="80" spans="10:10" x14ac:dyDescent="0.3">
      <c r="J80" s="21"/>
    </row>
    <row r="81" spans="10:10" x14ac:dyDescent="0.3">
      <c r="J81" s="21"/>
    </row>
    <row r="82" spans="10:10" x14ac:dyDescent="0.3">
      <c r="J82" s="21"/>
    </row>
    <row r="83" spans="10:10" x14ac:dyDescent="0.3">
      <c r="J83" s="21"/>
    </row>
    <row r="84" spans="10:10" x14ac:dyDescent="0.3">
      <c r="J84" s="21"/>
    </row>
    <row r="85" spans="10:10" x14ac:dyDescent="0.3">
      <c r="J85" s="21"/>
    </row>
    <row r="86" spans="10:10" x14ac:dyDescent="0.3">
      <c r="J86" s="21"/>
    </row>
    <row r="87" spans="10:10" x14ac:dyDescent="0.3">
      <c r="J87" s="21"/>
    </row>
    <row r="88" spans="10:10" x14ac:dyDescent="0.3">
      <c r="J88" s="21"/>
    </row>
    <row r="89" spans="10:10" x14ac:dyDescent="0.3">
      <c r="J89" s="21"/>
    </row>
    <row r="90" spans="10:10" x14ac:dyDescent="0.3">
      <c r="J90" s="21"/>
    </row>
    <row r="91" spans="10:10" x14ac:dyDescent="0.3">
      <c r="J91" s="21"/>
    </row>
    <row r="92" spans="10:10" x14ac:dyDescent="0.3">
      <c r="J92" s="21"/>
    </row>
    <row r="93" spans="10:10" x14ac:dyDescent="0.3">
      <c r="J93" s="21"/>
    </row>
    <row r="94" spans="10:10" x14ac:dyDescent="0.3">
      <c r="J94" s="21"/>
    </row>
    <row r="95" spans="10:10" x14ac:dyDescent="0.3">
      <c r="J95" s="21"/>
    </row>
    <row r="96" spans="10:10" x14ac:dyDescent="0.3">
      <c r="J96" s="21"/>
    </row>
    <row r="97" spans="10:10" x14ac:dyDescent="0.3">
      <c r="J97" s="21"/>
    </row>
    <row r="98" spans="10:10" x14ac:dyDescent="0.3">
      <c r="J98" s="21"/>
    </row>
    <row r="99" spans="10:10" x14ac:dyDescent="0.3">
      <c r="J99" s="21"/>
    </row>
    <row r="100" spans="10:10" x14ac:dyDescent="0.3">
      <c r="J100" s="21"/>
    </row>
    <row r="101" spans="10:10" x14ac:dyDescent="0.3">
      <c r="J101" s="21"/>
    </row>
    <row r="102" spans="10:10" x14ac:dyDescent="0.3">
      <c r="J102" s="21"/>
    </row>
    <row r="103" spans="10:10" x14ac:dyDescent="0.3">
      <c r="J103" s="21"/>
    </row>
    <row r="104" spans="10:10" x14ac:dyDescent="0.3">
      <c r="J104" s="21"/>
    </row>
    <row r="105" spans="10:10" x14ac:dyDescent="0.3">
      <c r="J105" s="21"/>
    </row>
    <row r="106" spans="10:10" x14ac:dyDescent="0.3">
      <c r="J106" s="21"/>
    </row>
    <row r="107" spans="10:10" x14ac:dyDescent="0.3">
      <c r="J107" s="21"/>
    </row>
    <row r="108" spans="10:10" x14ac:dyDescent="0.3">
      <c r="J108" s="21"/>
    </row>
    <row r="109" spans="10:10" x14ac:dyDescent="0.3">
      <c r="J109" s="21"/>
    </row>
    <row r="110" spans="10:10" x14ac:dyDescent="0.3">
      <c r="J110" s="21"/>
    </row>
    <row r="111" spans="10:10" x14ac:dyDescent="0.3">
      <c r="J111" s="21"/>
    </row>
    <row r="112" spans="10:10" x14ac:dyDescent="0.3">
      <c r="J112" s="21"/>
    </row>
    <row r="113" spans="10:10" x14ac:dyDescent="0.3">
      <c r="J113" s="21"/>
    </row>
    <row r="114" spans="10:10" x14ac:dyDescent="0.3">
      <c r="J114" s="21"/>
    </row>
    <row r="115" spans="10:10" x14ac:dyDescent="0.3">
      <c r="J115" s="21"/>
    </row>
    <row r="116" spans="10:10" x14ac:dyDescent="0.3">
      <c r="J116" s="21"/>
    </row>
    <row r="117" spans="10:10" x14ac:dyDescent="0.3">
      <c r="J117" s="21"/>
    </row>
    <row r="118" spans="10:10" x14ac:dyDescent="0.3">
      <c r="J118" s="21"/>
    </row>
    <row r="119" spans="10:10" x14ac:dyDescent="0.3">
      <c r="J119" s="21"/>
    </row>
    <row r="120" spans="10:10" x14ac:dyDescent="0.3">
      <c r="J120" s="21"/>
    </row>
    <row r="121" spans="10:10" x14ac:dyDescent="0.3">
      <c r="J121" s="21"/>
    </row>
    <row r="122" spans="10:10" x14ac:dyDescent="0.3">
      <c r="J122" s="21"/>
    </row>
    <row r="123" spans="10:10" x14ac:dyDescent="0.3">
      <c r="J123" s="21"/>
    </row>
    <row r="124" spans="10:10" x14ac:dyDescent="0.3">
      <c r="J124" s="21"/>
    </row>
    <row r="125" spans="10:10" x14ac:dyDescent="0.3">
      <c r="J125" s="21"/>
    </row>
    <row r="126" spans="10:10" x14ac:dyDescent="0.3">
      <c r="J126" s="21"/>
    </row>
    <row r="127" spans="10:10" x14ac:dyDescent="0.3">
      <c r="J127" s="21"/>
    </row>
    <row r="128" spans="10:10" x14ac:dyDescent="0.3">
      <c r="J128" s="21"/>
    </row>
    <row r="129" spans="10:10" x14ac:dyDescent="0.3">
      <c r="J129" s="21"/>
    </row>
    <row r="130" spans="10:10" x14ac:dyDescent="0.3">
      <c r="J130" s="21"/>
    </row>
    <row r="131" spans="10:10" x14ac:dyDescent="0.3">
      <c r="J131" s="21"/>
    </row>
    <row r="132" spans="10:10" x14ac:dyDescent="0.3">
      <c r="J132" s="21"/>
    </row>
    <row r="133" spans="10:10" x14ac:dyDescent="0.3">
      <c r="J133" s="21"/>
    </row>
    <row r="134" spans="10:10" x14ac:dyDescent="0.3">
      <c r="J134" s="21"/>
    </row>
    <row r="135" spans="10:10" x14ac:dyDescent="0.3">
      <c r="J135" s="21"/>
    </row>
    <row r="136" spans="10:10" x14ac:dyDescent="0.3">
      <c r="J136" s="21"/>
    </row>
    <row r="137" spans="10:10" x14ac:dyDescent="0.3">
      <c r="J137" s="21"/>
    </row>
    <row r="138" spans="10:10" x14ac:dyDescent="0.3">
      <c r="J138" s="21"/>
    </row>
    <row r="139" spans="10:10" x14ac:dyDescent="0.3">
      <c r="J139" s="21"/>
    </row>
    <row r="140" spans="10:10" x14ac:dyDescent="0.3">
      <c r="J140" s="21"/>
    </row>
    <row r="141" spans="10:10" x14ac:dyDescent="0.3">
      <c r="J141" s="21"/>
    </row>
    <row r="142" spans="10:10" x14ac:dyDescent="0.3">
      <c r="J142" s="21"/>
    </row>
    <row r="143" spans="10:10" x14ac:dyDescent="0.3">
      <c r="J143" s="21"/>
    </row>
    <row r="144" spans="10:10" x14ac:dyDescent="0.3">
      <c r="J144" s="21"/>
    </row>
    <row r="145" spans="10:10" x14ac:dyDescent="0.3">
      <c r="J145" s="21"/>
    </row>
    <row r="146" spans="10:10" x14ac:dyDescent="0.3">
      <c r="J146" s="21"/>
    </row>
    <row r="147" spans="10:10" x14ac:dyDescent="0.3">
      <c r="J147" s="21"/>
    </row>
    <row r="148" spans="10:10" x14ac:dyDescent="0.3">
      <c r="J148" s="21"/>
    </row>
    <row r="149" spans="10:10" x14ac:dyDescent="0.3">
      <c r="J149" s="21"/>
    </row>
    <row r="150" spans="10:10" x14ac:dyDescent="0.3">
      <c r="J150" s="21"/>
    </row>
    <row r="151" spans="10:10" x14ac:dyDescent="0.3">
      <c r="J151" s="21"/>
    </row>
    <row r="152" spans="10:10" x14ac:dyDescent="0.3">
      <c r="J152" s="21"/>
    </row>
    <row r="153" spans="10:10" x14ac:dyDescent="0.3">
      <c r="J153" s="21"/>
    </row>
    <row r="154" spans="10:10" x14ac:dyDescent="0.3">
      <c r="J154" s="21"/>
    </row>
    <row r="155" spans="10:10" x14ac:dyDescent="0.3">
      <c r="J155" s="21"/>
    </row>
    <row r="156" spans="10:10" x14ac:dyDescent="0.3">
      <c r="J156" s="21"/>
    </row>
    <row r="157" spans="10:10" x14ac:dyDescent="0.3">
      <c r="J157" s="21"/>
    </row>
    <row r="158" spans="10:10" x14ac:dyDescent="0.3">
      <c r="J158" s="21"/>
    </row>
    <row r="159" spans="10:10" x14ac:dyDescent="0.3">
      <c r="J159" s="21"/>
    </row>
    <row r="160" spans="10:10" x14ac:dyDescent="0.3">
      <c r="J160" s="21"/>
    </row>
    <row r="161" spans="10:10" x14ac:dyDescent="0.3">
      <c r="J161" s="21"/>
    </row>
  </sheetData>
  <phoneticPr fontId="32" type="noConversion"/>
  <pageMargins left="0.7" right="0.7" top="0.75" bottom="0.75" header="0.3" footer="0.3"/>
  <pageSetup paperSize="9" orientation="portrait" r:id="rId1"/>
  <ignoredErrors>
    <ignoredError sqref="F2:F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D4DC07-CBE4-413F-B73E-7EF5E1338C8A}">
  <ds:schemaRefs>
    <ds:schemaRef ds:uri="22284d95-5a94-4052-8e65-be8da71d5f72"/>
    <ds:schemaRef ds:uri="7ac25642-bc50-40b5-aee4-3aad54522c8e"/>
    <ds:schemaRef ds:uri="http://schemas.microsoft.com/sharepoint/v3"/>
    <ds:schemaRef ds:uri="http://purl.org/dc/terms/"/>
    <ds:schemaRef ds:uri="http://schemas.openxmlformats.org/package/2006/metadata/core-properties"/>
    <ds:schemaRef ds:uri="http://www.w3.org/XML/1998/namespace"/>
    <ds:schemaRef ds:uri="http://schemas.microsoft.com/office/2006/documentManagement/types"/>
    <ds:schemaRef ds:uri="51bfcd92-eb3e-40f4-8778-2bbfb88a890b"/>
    <ds:schemaRef ds:uri="http://purl.org/dc/elements/1.1/"/>
    <ds:schemaRef ds:uri="http://schemas.microsoft.com/office/2006/metadata/properties"/>
    <ds:schemaRef ds:uri="http://schemas.microsoft.com/office/infopath/2007/PartnerControls"/>
    <ds:schemaRef ds:uri="cccaf3ac-2de9-44d4-aa31-54302fceb5f7"/>
    <ds:schemaRef ds:uri="http://purl.org/dc/dcmitype/"/>
  </ds:schemaRefs>
</ds:datastoreItem>
</file>

<file path=customXml/itemProps2.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3.xml><?xml version="1.0" encoding="utf-8"?>
<ds:datastoreItem xmlns:ds="http://schemas.openxmlformats.org/officeDocument/2006/customXml" ds:itemID="{6D5B5AD6-060A-449D-9F2B-C52145650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Data by Reporting Period</vt:lpstr>
      <vt:lpstr>Data by Geography</vt:lpstr>
      <vt:lpstr>Satisfaction Chart</vt:lpstr>
      <vt:lpstr>ICBs from Jul 2022</vt:lpstr>
      <vt:lpstr>Contract Areas</vt:lpstr>
      <vt:lpstr>Raw</vt:lpstr>
      <vt:lpstr>Refs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Pulle, Laurence - Business Intelligence Analyst</dc:creator>
  <cp:lastModifiedBy>Neil Hepworth</cp:lastModifiedBy>
  <cp:lastPrinted>2021-02-17T14:03:59Z</cp:lastPrinted>
  <dcterms:created xsi:type="dcterms:W3CDTF">2021-02-16T15:24:29Z</dcterms:created>
  <dcterms:modified xsi:type="dcterms:W3CDTF">2023-12-01T16:15:21Z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