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NHS 111/Weekly Sitrep/New IUCADC Weekly/00 Agg Weekly Pub/X - Apr 11 pub (IUC Mar 2024 data)/"/>
    </mc:Choice>
  </mc:AlternateContent>
  <xr:revisionPtr revIDLastSave="2425" documentId="13_ncr:1_{BFC96E6D-7C63-4C48-9EA3-49BA0D685EBF}" xr6:coauthVersionLast="47" xr6:coauthVersionMax="47" xr10:uidLastSave="{370CA8A6-65DD-4F6C-A3F8-FCF72293A3AC}"/>
  <bookViews>
    <workbookView xWindow="-108" yWindow="-108" windowWidth="23256" windowHeight="12576" tabRatio="883" xr2:uid="{00000000-000D-0000-FFFF-FFFF00000000}"/>
  </bookViews>
  <sheets>
    <sheet name="Introduction" sheetId="2" r:id="rId1"/>
    <sheet name="Key Facts" sheetId="20" r:id="rId2"/>
    <sheet name="Metrics" sheetId="13" r:id="rId3"/>
    <sheet name="Month" sheetId="8" r:id="rId4"/>
    <sheet name="KPI Details" sheetId="24" r:id="rId5"/>
    <sheet name="Reporting Contract Areas" sheetId="4" r:id="rId6"/>
    <sheet name="Current ICB Mapping" sheetId="23" r:id="rId7"/>
    <sheet name="Raw" sheetId="15" state="hidden" r:id="rId8"/>
    <sheet name="Refs" sheetId="6" state="hidden" r:id="rId9"/>
    <sheet name="ChangeLog" sheetId="17" state="hidden" r:id="rId10"/>
  </sheets>
  <definedNames>
    <definedName name="_xlnm._FilterDatabase" localSheetId="6" hidden="1">'Current ICB Mapping'!$A$2:$K$112</definedName>
    <definedName name="_xlnm._FilterDatabase" localSheetId="7" hidden="1">Raw!$A$1:$F$1293</definedName>
    <definedName name="_xlnm._FilterDatabase" localSheetId="5" hidden="1">'Reporting Contract Areas'!#REF!</definedName>
    <definedName name="_Hlk60745030" localSheetId="4">'KPI Details'!#REF!</definedName>
    <definedName name="_Hlk60748436" localSheetId="4">'KPI Details'!#REF!</definedName>
    <definedName name="_Hlk60748645" localSheetId="4">'KPI Details'!#REF!</definedName>
    <definedName name="Area_Code" localSheetId="6">OFFSET(#REF!,0,0,COUNTA(#REF!),1)</definedName>
    <definedName name="Area_Code">OFFSET(#REF!,0,0,COUNTA(#REF!),1)</definedName>
    <definedName name="Dropdown_Geography" localSheetId="6">OFFSET(#REF!,0,0,COUNTA(#REF!),1)</definedName>
    <definedName name="Dropdown_Geography">OFFSET(#REF!,0,0,COUNTA(#REF!),1)</definedName>
    <definedName name="Dropdown_Indicator" localSheetId="6">OFFSET(#REF!,0,0,COUNTA(#REF!),1)</definedName>
    <definedName name="Dropdown_Indicator">OFFSET(#REF!,0,0,COUNTA(#REF!),1)</definedName>
    <definedName name="Dropdown_Period" localSheetId="6">OFFSET(#REF!,0,0,COUNTA(#REF!),1)</definedName>
    <definedName name="Dropdown_Period">OFFSET(#REF!,0,0,COUNTA(#REF!),1)</definedName>
    <definedName name="Eng_Code" localSheetId="6">#REF!</definedName>
    <definedName name="Eng_Code">#REF!</definedName>
    <definedName name="Prov_Code" localSheetId="6">#REF!</definedName>
    <definedName name="Prov_Code">#REF!</definedName>
    <definedName name="Reg_Code" localSheetId="6">#REF!</definedName>
    <definedName name="Reg_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8" l="1"/>
  <c r="V7" i="8" l="1"/>
  <c r="A21" i="8"/>
  <c r="B21" i="8"/>
  <c r="C21" i="8"/>
  <c r="A22" i="8"/>
  <c r="B22" i="8"/>
  <c r="C22" i="8"/>
  <c r="A23" i="8"/>
  <c r="B23" i="8"/>
  <c r="C23" i="8"/>
  <c r="A24" i="8"/>
  <c r="B24" i="8"/>
  <c r="C24" i="8"/>
  <c r="A25" i="8"/>
  <c r="B25" i="8"/>
  <c r="C25" i="8"/>
  <c r="A26" i="8"/>
  <c r="B26" i="8"/>
  <c r="C26" i="8"/>
  <c r="A27" i="8"/>
  <c r="B27" i="8"/>
  <c r="C27" i="8"/>
  <c r="A28" i="8"/>
  <c r="B28" i="8"/>
  <c r="C28" i="8"/>
  <c r="A29" i="8"/>
  <c r="B29" i="8"/>
  <c r="C29" i="8"/>
  <c r="A30" i="8"/>
  <c r="B30" i="8"/>
  <c r="C30" i="8"/>
  <c r="A31" i="8"/>
  <c r="B31" i="8"/>
  <c r="C31" i="8"/>
  <c r="A32" i="8"/>
  <c r="B32" i="8"/>
  <c r="C32" i="8"/>
  <c r="A33" i="8"/>
  <c r="B33" i="8"/>
  <c r="C33" i="8"/>
  <c r="A34" i="8"/>
  <c r="B34" i="8"/>
  <c r="C34" i="8"/>
  <c r="A35" i="8"/>
  <c r="B35" i="8"/>
  <c r="C35" i="8"/>
  <c r="A36" i="8"/>
  <c r="B36" i="8"/>
  <c r="C36" i="8"/>
  <c r="A37" i="8"/>
  <c r="B37" i="8"/>
  <c r="C37" i="8"/>
  <c r="A38" i="8"/>
  <c r="B38" i="8"/>
  <c r="C38" i="8"/>
  <c r="A39" i="8"/>
  <c r="B39" i="8"/>
  <c r="C39" i="8"/>
  <c r="A40" i="8"/>
  <c r="B40" i="8"/>
  <c r="C40" i="8"/>
  <c r="A41" i="8"/>
  <c r="B41" i="8"/>
  <c r="C41" i="8"/>
  <c r="A42" i="8"/>
  <c r="B42" i="8"/>
  <c r="C42" i="8"/>
  <c r="A43" i="8"/>
  <c r="B43" i="8"/>
  <c r="C43" i="8"/>
  <c r="A44" i="8"/>
  <c r="B44" i="8"/>
  <c r="C44" i="8"/>
  <c r="A45" i="8"/>
  <c r="B45" i="8"/>
  <c r="C45" i="8"/>
  <c r="A46" i="8"/>
  <c r="B46" i="8"/>
  <c r="C46" i="8"/>
  <c r="A47" i="8"/>
  <c r="B47" i="8"/>
  <c r="C47" i="8"/>
  <c r="A48" i="8"/>
  <c r="B48" i="8"/>
  <c r="C48" i="8"/>
  <c r="A49" i="8"/>
  <c r="B49" i="8"/>
  <c r="C49" i="8"/>
  <c r="A50" i="8"/>
  <c r="B50" i="8"/>
  <c r="C50" i="8"/>
  <c r="A51" i="8"/>
  <c r="B51" i="8"/>
  <c r="C51" i="8"/>
  <c r="A52" i="8"/>
  <c r="B52" i="8"/>
  <c r="C52" i="8"/>
  <c r="A53" i="8"/>
  <c r="B53" i="8"/>
  <c r="C53" i="8"/>
  <c r="A54" i="8"/>
  <c r="B54" i="8"/>
  <c r="C54" i="8"/>
  <c r="A55" i="8"/>
  <c r="B55" i="8"/>
  <c r="C55" i="8"/>
  <c r="A21" i="13"/>
  <c r="B21" i="13"/>
  <c r="A22" i="13"/>
  <c r="B22" i="13"/>
  <c r="A23" i="13"/>
  <c r="B23" i="13"/>
  <c r="A24" i="13"/>
  <c r="B24" i="13"/>
  <c r="A25" i="13"/>
  <c r="B25" i="13"/>
  <c r="A26" i="13"/>
  <c r="B26" i="13"/>
  <c r="A27" i="13"/>
  <c r="B27" i="13"/>
  <c r="A28" i="13"/>
  <c r="B28" i="13"/>
  <c r="A29" i="13"/>
  <c r="B29" i="13"/>
  <c r="A30" i="13"/>
  <c r="B30" i="13"/>
  <c r="A31" i="13"/>
  <c r="B31" i="13"/>
  <c r="A32" i="13"/>
  <c r="B32" i="13"/>
  <c r="A33" i="13"/>
  <c r="B33" i="13"/>
  <c r="A34" i="13"/>
  <c r="B34" i="13"/>
  <c r="A35" i="13"/>
  <c r="B35" i="13"/>
  <c r="A36" i="13"/>
  <c r="B36" i="13"/>
  <c r="A37" i="13"/>
  <c r="B37" i="13"/>
  <c r="A38" i="13"/>
  <c r="B38" i="13"/>
  <c r="A39" i="13"/>
  <c r="B39" i="13"/>
  <c r="A40" i="13"/>
  <c r="B40" i="13"/>
  <c r="A41" i="13"/>
  <c r="B41" i="13"/>
  <c r="A42" i="13"/>
  <c r="B42" i="13"/>
  <c r="A43" i="13"/>
  <c r="B43" i="13"/>
  <c r="A44" i="13"/>
  <c r="B44" i="13"/>
  <c r="A45" i="13"/>
  <c r="B45" i="13"/>
  <c r="A46" i="13"/>
  <c r="B46" i="13"/>
  <c r="A47" i="13"/>
  <c r="B47" i="13"/>
  <c r="A48" i="13"/>
  <c r="B48" i="13"/>
  <c r="A49" i="13"/>
  <c r="B49" i="13"/>
  <c r="A50" i="13"/>
  <c r="B50" i="13"/>
  <c r="A51" i="13"/>
  <c r="B51" i="13"/>
  <c r="A52" i="13"/>
  <c r="B52" i="13"/>
  <c r="A53" i="13"/>
  <c r="B53" i="13"/>
  <c r="A54" i="13"/>
  <c r="B54" i="13"/>
  <c r="A55" i="13"/>
  <c r="B55" i="13"/>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A18" i="20" l="1"/>
  <c r="B18" i="20"/>
  <c r="C18" i="20"/>
  <c r="A18" i="13"/>
  <c r="B18" i="13"/>
  <c r="A18" i="8"/>
  <c r="B18" i="8"/>
  <c r="C18" i="8"/>
  <c r="A10" i="8" l="1"/>
  <c r="B10" i="8"/>
  <c r="C10" i="8"/>
  <c r="A11" i="8"/>
  <c r="B11" i="8"/>
  <c r="C11" i="8"/>
  <c r="A12" i="8"/>
  <c r="B12" i="8"/>
  <c r="C12" i="8"/>
  <c r="A13" i="8"/>
  <c r="B13" i="8"/>
  <c r="C13" i="8"/>
  <c r="A14" i="8"/>
  <c r="B14" i="8"/>
  <c r="C14" i="8"/>
  <c r="A15" i="8"/>
  <c r="B15" i="8"/>
  <c r="C15" i="8"/>
  <c r="A16" i="8"/>
  <c r="B16" i="8"/>
  <c r="C16" i="8"/>
  <c r="A17" i="8"/>
  <c r="B17" i="8"/>
  <c r="C17" i="8"/>
  <c r="A19" i="8"/>
  <c r="B19" i="8"/>
  <c r="C19" i="8"/>
  <c r="A20" i="8"/>
  <c r="B20" i="8"/>
  <c r="C20" i="8"/>
  <c r="A10" i="13"/>
  <c r="B10" i="13"/>
  <c r="A11" i="13"/>
  <c r="B11" i="13"/>
  <c r="A12" i="13"/>
  <c r="B12" i="13"/>
  <c r="A13" i="13"/>
  <c r="B13" i="13"/>
  <c r="A14" i="13"/>
  <c r="B14" i="13"/>
  <c r="A15" i="13"/>
  <c r="B15" i="13"/>
  <c r="A16" i="13"/>
  <c r="B16" i="13"/>
  <c r="A17" i="13"/>
  <c r="B17" i="13"/>
  <c r="A19" i="13"/>
  <c r="B19" i="13"/>
  <c r="A20" i="13"/>
  <c r="B20" i="13"/>
  <c r="A10" i="20"/>
  <c r="B10" i="20"/>
  <c r="C10" i="20"/>
  <c r="A11" i="20"/>
  <c r="B11" i="20"/>
  <c r="C11" i="20"/>
  <c r="A12" i="20"/>
  <c r="B12" i="20"/>
  <c r="C12" i="20"/>
  <c r="A13" i="20"/>
  <c r="B13" i="20"/>
  <c r="C13" i="20"/>
  <c r="A14" i="20"/>
  <c r="B14" i="20"/>
  <c r="C14" i="20"/>
  <c r="A15" i="20"/>
  <c r="B15" i="20"/>
  <c r="C15" i="20"/>
  <c r="A16" i="20"/>
  <c r="B16" i="20"/>
  <c r="C16" i="20"/>
  <c r="A17" i="20"/>
  <c r="B17" i="20"/>
  <c r="C17" i="20"/>
  <c r="A19" i="20"/>
  <c r="B19" i="20"/>
  <c r="C19" i="20"/>
  <c r="A20" i="20"/>
  <c r="B20" i="20"/>
  <c r="C20" i="20"/>
  <c r="L7" i="20" l="1"/>
  <c r="A4" i="8" l="1"/>
  <c r="M31" i="8" s="1"/>
  <c r="A4" i="13"/>
  <c r="A4" i="20"/>
  <c r="V24" i="8" l="1"/>
  <c r="V32" i="8"/>
  <c r="V40" i="8"/>
  <c r="V48" i="8"/>
  <c r="V17" i="8"/>
  <c r="V25" i="8"/>
  <c r="V33" i="8"/>
  <c r="V41" i="8"/>
  <c r="V49" i="8"/>
  <c r="V20" i="8"/>
  <c r="V18" i="8"/>
  <c r="V26" i="8"/>
  <c r="V34" i="8"/>
  <c r="V42" i="8"/>
  <c r="V50" i="8"/>
  <c r="V11" i="8"/>
  <c r="V27" i="8"/>
  <c r="V35" i="8"/>
  <c r="V43" i="8"/>
  <c r="V51" i="8"/>
  <c r="V12" i="8"/>
  <c r="V39" i="8"/>
  <c r="V55" i="8"/>
  <c r="V28" i="8"/>
  <c r="V36" i="8"/>
  <c r="V44" i="8"/>
  <c r="V52" i="8"/>
  <c r="V13" i="8"/>
  <c r="V21" i="8"/>
  <c r="V29" i="8"/>
  <c r="V37" i="8"/>
  <c r="V45" i="8"/>
  <c r="V53" i="8"/>
  <c r="V14" i="8"/>
  <c r="V22" i="8"/>
  <c r="V30" i="8"/>
  <c r="V38" i="8"/>
  <c r="V46" i="8"/>
  <c r="V54" i="8"/>
  <c r="V15" i="8"/>
  <c r="V23" i="8"/>
  <c r="V31" i="8"/>
  <c r="V47" i="8"/>
  <c r="V16" i="8"/>
  <c r="I21" i="8"/>
  <c r="Q21" i="8"/>
  <c r="Z21" i="8"/>
  <c r="AH21" i="8"/>
  <c r="H22" i="8"/>
  <c r="P22" i="8"/>
  <c r="Y22" i="8"/>
  <c r="AG22" i="8"/>
  <c r="G23" i="8"/>
  <c r="O23" i="8"/>
  <c r="X23" i="8"/>
  <c r="AF23" i="8"/>
  <c r="F24" i="8"/>
  <c r="N24" i="8"/>
  <c r="W24" i="8"/>
  <c r="AE24" i="8"/>
  <c r="E25" i="8"/>
  <c r="M25" i="8"/>
  <c r="U25" i="8"/>
  <c r="AD25" i="8"/>
  <c r="D26" i="8"/>
  <c r="L26" i="8"/>
  <c r="T26" i="8"/>
  <c r="AC26" i="8"/>
  <c r="AK26" i="8"/>
  <c r="K27" i="8"/>
  <c r="S27" i="8"/>
  <c r="AB27" i="8"/>
  <c r="AJ27" i="8"/>
  <c r="J28" i="8"/>
  <c r="R28" i="8"/>
  <c r="AA28" i="8"/>
  <c r="AI28" i="8"/>
  <c r="I29" i="8"/>
  <c r="Q29" i="8"/>
  <c r="Z29" i="8"/>
  <c r="AH29" i="8"/>
  <c r="H30" i="8"/>
  <c r="P30" i="8"/>
  <c r="Y30" i="8"/>
  <c r="AG30" i="8"/>
  <c r="G31" i="8"/>
  <c r="O31" i="8"/>
  <c r="X31" i="8"/>
  <c r="AF31" i="8"/>
  <c r="F32" i="8"/>
  <c r="N32" i="8"/>
  <c r="W32" i="8"/>
  <c r="AE32" i="8"/>
  <c r="E33" i="8"/>
  <c r="M33" i="8"/>
  <c r="U33" i="8"/>
  <c r="AD33" i="8"/>
  <c r="D34" i="8"/>
  <c r="L34" i="8"/>
  <c r="T34" i="8"/>
  <c r="AC34" i="8"/>
  <c r="AK34" i="8"/>
  <c r="K35" i="8"/>
  <c r="S35" i="8"/>
  <c r="AB35" i="8"/>
  <c r="AJ35" i="8"/>
  <c r="J36" i="8"/>
  <c r="R36" i="8"/>
  <c r="AA36" i="8"/>
  <c r="AI36" i="8"/>
  <c r="I37" i="8"/>
  <c r="Q37" i="8"/>
  <c r="Z37" i="8"/>
  <c r="AH37" i="8"/>
  <c r="H38" i="8"/>
  <c r="P38" i="8"/>
  <c r="Y38" i="8"/>
  <c r="AG38" i="8"/>
  <c r="G39" i="8"/>
  <c r="O39" i="8"/>
  <c r="X39" i="8"/>
  <c r="AF39" i="8"/>
  <c r="F40" i="8"/>
  <c r="N40" i="8"/>
  <c r="W40" i="8"/>
  <c r="J21" i="8"/>
  <c r="R21" i="8"/>
  <c r="AA21" i="8"/>
  <c r="AI21" i="8"/>
  <c r="I22" i="8"/>
  <c r="Q22" i="8"/>
  <c r="Z22" i="8"/>
  <c r="AH22" i="8"/>
  <c r="H23" i="8"/>
  <c r="P23" i="8"/>
  <c r="Y23" i="8"/>
  <c r="AG23" i="8"/>
  <c r="G24" i="8"/>
  <c r="O24" i="8"/>
  <c r="X24" i="8"/>
  <c r="AF24" i="8"/>
  <c r="F25" i="8"/>
  <c r="N25" i="8"/>
  <c r="W25" i="8"/>
  <c r="AE25" i="8"/>
  <c r="E26" i="8"/>
  <c r="M26" i="8"/>
  <c r="U26" i="8"/>
  <c r="AD26" i="8"/>
  <c r="D27" i="8"/>
  <c r="L27" i="8"/>
  <c r="T27" i="8"/>
  <c r="AC27" i="8"/>
  <c r="AK27" i="8"/>
  <c r="K28" i="8"/>
  <c r="S28" i="8"/>
  <c r="AB28" i="8"/>
  <c r="AJ28" i="8"/>
  <c r="J29" i="8"/>
  <c r="R29" i="8"/>
  <c r="AA29" i="8"/>
  <c r="AI29" i="8"/>
  <c r="I30" i="8"/>
  <c r="Q30" i="8"/>
  <c r="Z30" i="8"/>
  <c r="AH30" i="8"/>
  <c r="H31" i="8"/>
  <c r="P31" i="8"/>
  <c r="Y31" i="8"/>
  <c r="AG31" i="8"/>
  <c r="G32" i="8"/>
  <c r="O32" i="8"/>
  <c r="X32" i="8"/>
  <c r="AF32" i="8"/>
  <c r="F33" i="8"/>
  <c r="N33" i="8"/>
  <c r="W33" i="8"/>
  <c r="AE33" i="8"/>
  <c r="E34" i="8"/>
  <c r="M34" i="8"/>
  <c r="U34" i="8"/>
  <c r="AD34" i="8"/>
  <c r="D35" i="8"/>
  <c r="L35" i="8"/>
  <c r="T35" i="8"/>
  <c r="AC35" i="8"/>
  <c r="AK35" i="8"/>
  <c r="K36" i="8"/>
  <c r="S36" i="8"/>
  <c r="AB36" i="8"/>
  <c r="AJ36" i="8"/>
  <c r="J37" i="8"/>
  <c r="R37" i="8"/>
  <c r="AA37" i="8"/>
  <c r="AI37" i="8"/>
  <c r="I38" i="8"/>
  <c r="Q38" i="8"/>
  <c r="Z38" i="8"/>
  <c r="AH38" i="8"/>
  <c r="H39" i="8"/>
  <c r="P39" i="8"/>
  <c r="Y39" i="8"/>
  <c r="AG39" i="8"/>
  <c r="G40" i="8"/>
  <c r="O40" i="8"/>
  <c r="X40" i="8"/>
  <c r="K21" i="8"/>
  <c r="S21" i="8"/>
  <c r="AB21" i="8"/>
  <c r="AJ21" i="8"/>
  <c r="J22" i="8"/>
  <c r="R22" i="8"/>
  <c r="AA22" i="8"/>
  <c r="AI22" i="8"/>
  <c r="I23" i="8"/>
  <c r="Q23" i="8"/>
  <c r="Z23" i="8"/>
  <c r="AH23" i="8"/>
  <c r="H24" i="8"/>
  <c r="P24" i="8"/>
  <c r="Y24" i="8"/>
  <c r="AG24" i="8"/>
  <c r="G25" i="8"/>
  <c r="O25" i="8"/>
  <c r="X25" i="8"/>
  <c r="AF25" i="8"/>
  <c r="F26" i="8"/>
  <c r="N26" i="8"/>
  <c r="W26" i="8"/>
  <c r="AE26" i="8"/>
  <c r="E27" i="8"/>
  <c r="M27" i="8"/>
  <c r="U27" i="8"/>
  <c r="AD27" i="8"/>
  <c r="D28" i="8"/>
  <c r="L28" i="8"/>
  <c r="T28" i="8"/>
  <c r="AC28" i="8"/>
  <c r="AK28" i="8"/>
  <c r="K29" i="8"/>
  <c r="S29" i="8"/>
  <c r="AB29" i="8"/>
  <c r="AJ29" i="8"/>
  <c r="J30" i="8"/>
  <c r="R30" i="8"/>
  <c r="AA30" i="8"/>
  <c r="AI30" i="8"/>
  <c r="I31" i="8"/>
  <c r="Q31" i="8"/>
  <c r="Z31" i="8"/>
  <c r="AH31" i="8"/>
  <c r="H32" i="8"/>
  <c r="P32" i="8"/>
  <c r="Y32" i="8"/>
  <c r="AG32" i="8"/>
  <c r="G33" i="8"/>
  <c r="O33" i="8"/>
  <c r="X33" i="8"/>
  <c r="AF33" i="8"/>
  <c r="F34" i="8"/>
  <c r="N34" i="8"/>
  <c r="W34" i="8"/>
  <c r="AE34" i="8"/>
  <c r="E35" i="8"/>
  <c r="M35" i="8"/>
  <c r="U35" i="8"/>
  <c r="AD35" i="8"/>
  <c r="D36" i="8"/>
  <c r="L36" i="8"/>
  <c r="T36" i="8"/>
  <c r="AC36" i="8"/>
  <c r="AK36" i="8"/>
  <c r="K37" i="8"/>
  <c r="S37" i="8"/>
  <c r="AB37" i="8"/>
  <c r="AJ37" i="8"/>
  <c r="J38" i="8"/>
  <c r="R38" i="8"/>
  <c r="AA38" i="8"/>
  <c r="AI38" i="8"/>
  <c r="I39" i="8"/>
  <c r="Q39" i="8"/>
  <c r="Z39" i="8"/>
  <c r="AH39" i="8"/>
  <c r="H40" i="8"/>
  <c r="P40" i="8"/>
  <c r="Y40" i="8"/>
  <c r="D21" i="8"/>
  <c r="L21" i="8"/>
  <c r="T21" i="8"/>
  <c r="AC21" i="8"/>
  <c r="AK21" i="8"/>
  <c r="K22" i="8"/>
  <c r="S22" i="8"/>
  <c r="AB22" i="8"/>
  <c r="AJ22" i="8"/>
  <c r="J23" i="8"/>
  <c r="R23" i="8"/>
  <c r="AA23" i="8"/>
  <c r="AI23" i="8"/>
  <c r="I24" i="8"/>
  <c r="Q24" i="8"/>
  <c r="Z24" i="8"/>
  <c r="AH24" i="8"/>
  <c r="H25" i="8"/>
  <c r="P25" i="8"/>
  <c r="Y25" i="8"/>
  <c r="AG25" i="8"/>
  <c r="G26" i="8"/>
  <c r="O26" i="8"/>
  <c r="X26" i="8"/>
  <c r="AF26" i="8"/>
  <c r="F27" i="8"/>
  <c r="N27" i="8"/>
  <c r="W27" i="8"/>
  <c r="AE27" i="8"/>
  <c r="E28" i="8"/>
  <c r="M28" i="8"/>
  <c r="U28" i="8"/>
  <c r="AD28" i="8"/>
  <c r="D29" i="8"/>
  <c r="L29" i="8"/>
  <c r="T29" i="8"/>
  <c r="AC29" i="8"/>
  <c r="AK29" i="8"/>
  <c r="K30" i="8"/>
  <c r="S30" i="8"/>
  <c r="AB30" i="8"/>
  <c r="AJ30" i="8"/>
  <c r="J31" i="8"/>
  <c r="R31" i="8"/>
  <c r="AA31" i="8"/>
  <c r="AI31" i="8"/>
  <c r="I32" i="8"/>
  <c r="Q32" i="8"/>
  <c r="Z32" i="8"/>
  <c r="AH32" i="8"/>
  <c r="H33" i="8"/>
  <c r="P33" i="8"/>
  <c r="Y33" i="8"/>
  <c r="AG33" i="8"/>
  <c r="G34" i="8"/>
  <c r="O34" i="8"/>
  <c r="X34" i="8"/>
  <c r="AF34" i="8"/>
  <c r="F35" i="8"/>
  <c r="N35" i="8"/>
  <c r="W35" i="8"/>
  <c r="AE35" i="8"/>
  <c r="E36" i="8"/>
  <c r="M36" i="8"/>
  <c r="U36" i="8"/>
  <c r="AD36" i="8"/>
  <c r="D37" i="8"/>
  <c r="L37" i="8"/>
  <c r="T37" i="8"/>
  <c r="AC37" i="8"/>
  <c r="AK37" i="8"/>
  <c r="K38" i="8"/>
  <c r="S38" i="8"/>
  <c r="AB38" i="8"/>
  <c r="AJ38" i="8"/>
  <c r="J39" i="8"/>
  <c r="R39" i="8"/>
  <c r="AA39" i="8"/>
  <c r="AI39" i="8"/>
  <c r="I40" i="8"/>
  <c r="Q40" i="8"/>
  <c r="Z40" i="8"/>
  <c r="E21" i="8"/>
  <c r="M21" i="8"/>
  <c r="U21" i="8"/>
  <c r="AD21" i="8"/>
  <c r="D22" i="8"/>
  <c r="L22" i="8"/>
  <c r="T22" i="8"/>
  <c r="AC22" i="8"/>
  <c r="AK22" i="8"/>
  <c r="K23" i="8"/>
  <c r="S23" i="8"/>
  <c r="AB23" i="8"/>
  <c r="AJ23" i="8"/>
  <c r="J24" i="8"/>
  <c r="R24" i="8"/>
  <c r="AA24" i="8"/>
  <c r="AI24" i="8"/>
  <c r="I25" i="8"/>
  <c r="Q25" i="8"/>
  <c r="Z25" i="8"/>
  <c r="AH25" i="8"/>
  <c r="H26" i="8"/>
  <c r="P26" i="8"/>
  <c r="Y26" i="8"/>
  <c r="AG26" i="8"/>
  <c r="G27" i="8"/>
  <c r="O27" i="8"/>
  <c r="X27" i="8"/>
  <c r="AF27" i="8"/>
  <c r="F28" i="8"/>
  <c r="N28" i="8"/>
  <c r="W28" i="8"/>
  <c r="AE28" i="8"/>
  <c r="E29" i="8"/>
  <c r="M29" i="8"/>
  <c r="U29" i="8"/>
  <c r="AD29" i="8"/>
  <c r="D30" i="8"/>
  <c r="L30" i="8"/>
  <c r="T30" i="8"/>
  <c r="AC30" i="8"/>
  <c r="AK30" i="8"/>
  <c r="K31" i="8"/>
  <c r="S31" i="8"/>
  <c r="AB31" i="8"/>
  <c r="AJ31" i="8"/>
  <c r="J32" i="8"/>
  <c r="R32" i="8"/>
  <c r="AA32" i="8"/>
  <c r="AI32" i="8"/>
  <c r="I33" i="8"/>
  <c r="Q33" i="8"/>
  <c r="Z33" i="8"/>
  <c r="AH33" i="8"/>
  <c r="H34" i="8"/>
  <c r="P34" i="8"/>
  <c r="Y34" i="8"/>
  <c r="AG34" i="8"/>
  <c r="G35" i="8"/>
  <c r="O35" i="8"/>
  <c r="X35" i="8"/>
  <c r="AF35" i="8"/>
  <c r="F36" i="8"/>
  <c r="N36" i="8"/>
  <c r="W36" i="8"/>
  <c r="AE36" i="8"/>
  <c r="E37" i="8"/>
  <c r="M37" i="8"/>
  <c r="U37" i="8"/>
  <c r="AD37" i="8"/>
  <c r="D38" i="8"/>
  <c r="L38" i="8"/>
  <c r="T38" i="8"/>
  <c r="AC38" i="8"/>
  <c r="AK38" i="8"/>
  <c r="K39" i="8"/>
  <c r="S39" i="8"/>
  <c r="AB39" i="8"/>
  <c r="AJ39" i="8"/>
  <c r="J40" i="8"/>
  <c r="R40" i="8"/>
  <c r="AA40" i="8"/>
  <c r="G21" i="8"/>
  <c r="O21" i="8"/>
  <c r="X21" i="8"/>
  <c r="AF21" i="8"/>
  <c r="F22" i="8"/>
  <c r="N22" i="8"/>
  <c r="W22" i="8"/>
  <c r="AE22" i="8"/>
  <c r="E23" i="8"/>
  <c r="M23" i="8"/>
  <c r="U23" i="8"/>
  <c r="AD23" i="8"/>
  <c r="D24" i="8"/>
  <c r="L24" i="8"/>
  <c r="T24" i="8"/>
  <c r="AC24" i="8"/>
  <c r="AK24" i="8"/>
  <c r="K25" i="8"/>
  <c r="S25" i="8"/>
  <c r="AB25" i="8"/>
  <c r="AJ25" i="8"/>
  <c r="J26" i="8"/>
  <c r="R26" i="8"/>
  <c r="AA26" i="8"/>
  <c r="AI26" i="8"/>
  <c r="I27" i="8"/>
  <c r="Q27" i="8"/>
  <c r="Z27" i="8"/>
  <c r="AH27" i="8"/>
  <c r="H28" i="8"/>
  <c r="P28" i="8"/>
  <c r="Y28" i="8"/>
  <c r="AG28" i="8"/>
  <c r="G29" i="8"/>
  <c r="O29" i="8"/>
  <c r="X29" i="8"/>
  <c r="AF29" i="8"/>
  <c r="F30" i="8"/>
  <c r="N30" i="8"/>
  <c r="W30" i="8"/>
  <c r="AE30" i="8"/>
  <c r="E31" i="8"/>
  <c r="U31" i="8"/>
  <c r="AD31" i="8"/>
  <c r="D32" i="8"/>
  <c r="L32" i="8"/>
  <c r="T32" i="8"/>
  <c r="AC32" i="8"/>
  <c r="AK32" i="8"/>
  <c r="K33" i="8"/>
  <c r="S33" i="8"/>
  <c r="AB33" i="8"/>
  <c r="AJ33" i="8"/>
  <c r="J34" i="8"/>
  <c r="R34" i="8"/>
  <c r="AA34" i="8"/>
  <c r="AI34" i="8"/>
  <c r="I35" i="8"/>
  <c r="Q35" i="8"/>
  <c r="Z35" i="8"/>
  <c r="AH35" i="8"/>
  <c r="H36" i="8"/>
  <c r="P36" i="8"/>
  <c r="Y36" i="8"/>
  <c r="AG36" i="8"/>
  <c r="G37" i="8"/>
  <c r="O37" i="8"/>
  <c r="X37" i="8"/>
  <c r="AF37" i="8"/>
  <c r="F38" i="8"/>
  <c r="N38" i="8"/>
  <c r="W38" i="8"/>
  <c r="AE38" i="8"/>
  <c r="E39" i="8"/>
  <c r="M39" i="8"/>
  <c r="U39" i="8"/>
  <c r="AD39" i="8"/>
  <c r="D40" i="8"/>
  <c r="L40" i="8"/>
  <c r="T40" i="8"/>
  <c r="AC40" i="8"/>
  <c r="H21" i="8"/>
  <c r="P21" i="8"/>
  <c r="Y21" i="8"/>
  <c r="AG21" i="8"/>
  <c r="G22" i="8"/>
  <c r="O22" i="8"/>
  <c r="X22" i="8"/>
  <c r="AF22" i="8"/>
  <c r="F23" i="8"/>
  <c r="N23" i="8"/>
  <c r="W23" i="8"/>
  <c r="AE23" i="8"/>
  <c r="E24" i="8"/>
  <c r="M24" i="8"/>
  <c r="U24" i="8"/>
  <c r="AD24" i="8"/>
  <c r="D25" i="8"/>
  <c r="L25" i="8"/>
  <c r="T25" i="8"/>
  <c r="AC25" i="8"/>
  <c r="AK25" i="8"/>
  <c r="K26" i="8"/>
  <c r="S26" i="8"/>
  <c r="AB26" i="8"/>
  <c r="AJ26" i="8"/>
  <c r="J27" i="8"/>
  <c r="R27" i="8"/>
  <c r="AA27" i="8"/>
  <c r="AI27" i="8"/>
  <c r="I28" i="8"/>
  <c r="Q28" i="8"/>
  <c r="Z28" i="8"/>
  <c r="AH28" i="8"/>
  <c r="H29" i="8"/>
  <c r="P29" i="8"/>
  <c r="Y29" i="8"/>
  <c r="AG29" i="8"/>
  <c r="G30" i="8"/>
  <c r="O30" i="8"/>
  <c r="X30" i="8"/>
  <c r="AF30" i="8"/>
  <c r="F31" i="8"/>
  <c r="N31" i="8"/>
  <c r="W31" i="8"/>
  <c r="AE31" i="8"/>
  <c r="E32" i="8"/>
  <c r="M32" i="8"/>
  <c r="U32" i="8"/>
  <c r="AD32" i="8"/>
  <c r="D33" i="8"/>
  <c r="L33" i="8"/>
  <c r="T33" i="8"/>
  <c r="AC33" i="8"/>
  <c r="AK33" i="8"/>
  <c r="K34" i="8"/>
  <c r="S34" i="8"/>
  <c r="AB34" i="8"/>
  <c r="AJ34" i="8"/>
  <c r="J35" i="8"/>
  <c r="R35" i="8"/>
  <c r="AA35" i="8"/>
  <c r="AI35" i="8"/>
  <c r="I36" i="8"/>
  <c r="Q36" i="8"/>
  <c r="Z36" i="8"/>
  <c r="AH36" i="8"/>
  <c r="H37" i="8"/>
  <c r="P37" i="8"/>
  <c r="Y37" i="8"/>
  <c r="AG37" i="8"/>
  <c r="G38" i="8"/>
  <c r="O38" i="8"/>
  <c r="X38" i="8"/>
  <c r="AF38" i="8"/>
  <c r="F39" i="8"/>
  <c r="N39" i="8"/>
  <c r="W39" i="8"/>
  <c r="AE39" i="8"/>
  <c r="E40" i="8"/>
  <c r="M40" i="8"/>
  <c r="U40" i="8"/>
  <c r="AD40" i="8"/>
  <c r="M22" i="8"/>
  <c r="K24" i="8"/>
  <c r="I26" i="8"/>
  <c r="G28" i="8"/>
  <c r="E30" i="8"/>
  <c r="AK31" i="8"/>
  <c r="AI33" i="8"/>
  <c r="AG35" i="8"/>
  <c r="AE37" i="8"/>
  <c r="AC39" i="8"/>
  <c r="AH40" i="8"/>
  <c r="H41" i="8"/>
  <c r="P41" i="8"/>
  <c r="Y41" i="8"/>
  <c r="AG41" i="8"/>
  <c r="G42" i="8"/>
  <c r="O42" i="8"/>
  <c r="X42" i="8"/>
  <c r="AF42" i="8"/>
  <c r="F43" i="8"/>
  <c r="N43" i="8"/>
  <c r="W43" i="8"/>
  <c r="AE43" i="8"/>
  <c r="E44" i="8"/>
  <c r="M44" i="8"/>
  <c r="U44" i="8"/>
  <c r="AD44" i="8"/>
  <c r="D45" i="8"/>
  <c r="L45" i="8"/>
  <c r="T45" i="8"/>
  <c r="AC45" i="8"/>
  <c r="AK45" i="8"/>
  <c r="K46" i="8"/>
  <c r="S46" i="8"/>
  <c r="AB46" i="8"/>
  <c r="AJ46" i="8"/>
  <c r="J47" i="8"/>
  <c r="R47" i="8"/>
  <c r="AA47" i="8"/>
  <c r="AI47" i="8"/>
  <c r="H48" i="8"/>
  <c r="P48" i="8"/>
  <c r="Y48" i="8"/>
  <c r="AG48" i="8"/>
  <c r="G49" i="8"/>
  <c r="O49" i="8"/>
  <c r="X49" i="8"/>
  <c r="AF49" i="8"/>
  <c r="F50" i="8"/>
  <c r="N50" i="8"/>
  <c r="W50" i="8"/>
  <c r="AE50" i="8"/>
  <c r="E51" i="8"/>
  <c r="M51" i="8"/>
  <c r="U51" i="8"/>
  <c r="AD51" i="8"/>
  <c r="D52" i="8"/>
  <c r="L52" i="8"/>
  <c r="T52" i="8"/>
  <c r="AC52" i="8"/>
  <c r="AK52" i="8"/>
  <c r="K53" i="8"/>
  <c r="S53" i="8"/>
  <c r="AB53" i="8"/>
  <c r="AJ53" i="8"/>
  <c r="J54" i="8"/>
  <c r="R54" i="8"/>
  <c r="AA54" i="8"/>
  <c r="AI54" i="8"/>
  <c r="I55" i="8"/>
  <c r="Q55" i="8"/>
  <c r="Z55" i="8"/>
  <c r="AH55" i="8"/>
  <c r="U22" i="8"/>
  <c r="S24" i="8"/>
  <c r="Q26" i="8"/>
  <c r="O28" i="8"/>
  <c r="M30" i="8"/>
  <c r="K32" i="8"/>
  <c r="I34" i="8"/>
  <c r="G36" i="8"/>
  <c r="E38" i="8"/>
  <c r="AK39" i="8"/>
  <c r="AI40" i="8"/>
  <c r="I41" i="8"/>
  <c r="Q41" i="8"/>
  <c r="Z41" i="8"/>
  <c r="AH41" i="8"/>
  <c r="H42" i="8"/>
  <c r="P42" i="8"/>
  <c r="Y42" i="8"/>
  <c r="AG42" i="8"/>
  <c r="G43" i="8"/>
  <c r="O43" i="8"/>
  <c r="X43" i="8"/>
  <c r="AF43" i="8"/>
  <c r="F44" i="8"/>
  <c r="N44" i="8"/>
  <c r="W44" i="8"/>
  <c r="AE44" i="8"/>
  <c r="E45" i="8"/>
  <c r="M45" i="8"/>
  <c r="U45" i="8"/>
  <c r="AD45" i="8"/>
  <c r="D46" i="8"/>
  <c r="L46" i="8"/>
  <c r="T46" i="8"/>
  <c r="AC46" i="8"/>
  <c r="AK46" i="8"/>
  <c r="K47" i="8"/>
  <c r="S47" i="8"/>
  <c r="AB47" i="8"/>
  <c r="AJ47" i="8"/>
  <c r="I48" i="8"/>
  <c r="Q48" i="8"/>
  <c r="Z48" i="8"/>
  <c r="AH48" i="8"/>
  <c r="H49" i="8"/>
  <c r="P49" i="8"/>
  <c r="Y49" i="8"/>
  <c r="AG49" i="8"/>
  <c r="G50" i="8"/>
  <c r="O50" i="8"/>
  <c r="X50" i="8"/>
  <c r="AF50" i="8"/>
  <c r="F51" i="8"/>
  <c r="N51" i="8"/>
  <c r="W51" i="8"/>
  <c r="AE51" i="8"/>
  <c r="E52" i="8"/>
  <c r="M52" i="8"/>
  <c r="U52" i="8"/>
  <c r="AD52" i="8"/>
  <c r="D53" i="8"/>
  <c r="L53" i="8"/>
  <c r="T53" i="8"/>
  <c r="AC53" i="8"/>
  <c r="AK53" i="8"/>
  <c r="K54" i="8"/>
  <c r="S54" i="8"/>
  <c r="AB54" i="8"/>
  <c r="AJ54" i="8"/>
  <c r="J55" i="8"/>
  <c r="R55" i="8"/>
  <c r="AA55" i="8"/>
  <c r="AI55" i="8"/>
  <c r="AD22" i="8"/>
  <c r="AB24" i="8"/>
  <c r="Z26" i="8"/>
  <c r="X28" i="8"/>
  <c r="U30" i="8"/>
  <c r="S32" i="8"/>
  <c r="Q34" i="8"/>
  <c r="O36" i="8"/>
  <c r="M38" i="8"/>
  <c r="K40" i="8"/>
  <c r="AJ40" i="8"/>
  <c r="J41" i="8"/>
  <c r="R41" i="8"/>
  <c r="AA41" i="8"/>
  <c r="AI41" i="8"/>
  <c r="I42" i="8"/>
  <c r="Q42" i="8"/>
  <c r="Z42" i="8"/>
  <c r="AH42" i="8"/>
  <c r="H43" i="8"/>
  <c r="P43" i="8"/>
  <c r="Y43" i="8"/>
  <c r="AG43" i="8"/>
  <c r="G44" i="8"/>
  <c r="O44" i="8"/>
  <c r="X44" i="8"/>
  <c r="AF44" i="8"/>
  <c r="F45" i="8"/>
  <c r="N45" i="8"/>
  <c r="W45" i="8"/>
  <c r="AE45" i="8"/>
  <c r="E46" i="8"/>
  <c r="M46" i="8"/>
  <c r="U46" i="8"/>
  <c r="AD46" i="8"/>
  <c r="D47" i="8"/>
  <c r="L47" i="8"/>
  <c r="T47" i="8"/>
  <c r="AC47" i="8"/>
  <c r="AK47" i="8"/>
  <c r="J48" i="8"/>
  <c r="R48" i="8"/>
  <c r="AA48" i="8"/>
  <c r="AI48" i="8"/>
  <c r="I49" i="8"/>
  <c r="Q49" i="8"/>
  <c r="Z49" i="8"/>
  <c r="AH49" i="8"/>
  <c r="H50" i="8"/>
  <c r="P50" i="8"/>
  <c r="Y50" i="8"/>
  <c r="AG50" i="8"/>
  <c r="G51" i="8"/>
  <c r="O51" i="8"/>
  <c r="X51" i="8"/>
  <c r="AF51" i="8"/>
  <c r="F52" i="8"/>
  <c r="N52" i="8"/>
  <c r="W52" i="8"/>
  <c r="AE52" i="8"/>
  <c r="E53" i="8"/>
  <c r="M53" i="8"/>
  <c r="U53" i="8"/>
  <c r="AD53" i="8"/>
  <c r="D54" i="8"/>
  <c r="L54" i="8"/>
  <c r="T54" i="8"/>
  <c r="AC54" i="8"/>
  <c r="AK54" i="8"/>
  <c r="K55" i="8"/>
  <c r="S55" i="8"/>
  <c r="AB55" i="8"/>
  <c r="AJ55" i="8"/>
  <c r="F21" i="8"/>
  <c r="D23" i="8"/>
  <c r="AJ24" i="8"/>
  <c r="AH26" i="8"/>
  <c r="AF28" i="8"/>
  <c r="AD30" i="8"/>
  <c r="AB32" i="8"/>
  <c r="Z34" i="8"/>
  <c r="X36" i="8"/>
  <c r="U38" i="8"/>
  <c r="S40" i="8"/>
  <c r="AK40" i="8"/>
  <c r="K41" i="8"/>
  <c r="S41" i="8"/>
  <c r="AB41" i="8"/>
  <c r="AJ41" i="8"/>
  <c r="J42" i="8"/>
  <c r="R42" i="8"/>
  <c r="AA42" i="8"/>
  <c r="AI42" i="8"/>
  <c r="I43" i="8"/>
  <c r="Q43" i="8"/>
  <c r="Z43" i="8"/>
  <c r="AH43" i="8"/>
  <c r="H44" i="8"/>
  <c r="P44" i="8"/>
  <c r="Y44" i="8"/>
  <c r="AG44" i="8"/>
  <c r="G45" i="8"/>
  <c r="O45" i="8"/>
  <c r="X45" i="8"/>
  <c r="AF45" i="8"/>
  <c r="F46" i="8"/>
  <c r="N46" i="8"/>
  <c r="W46" i="8"/>
  <c r="AE46" i="8"/>
  <c r="E47" i="8"/>
  <c r="M47" i="8"/>
  <c r="U47" i="8"/>
  <c r="AD47" i="8"/>
  <c r="K48" i="8"/>
  <c r="S48" i="8"/>
  <c r="AB48" i="8"/>
  <c r="AJ48" i="8"/>
  <c r="J49" i="8"/>
  <c r="R49" i="8"/>
  <c r="AA49" i="8"/>
  <c r="AI49" i="8"/>
  <c r="I50" i="8"/>
  <c r="Q50" i="8"/>
  <c r="Z50" i="8"/>
  <c r="AH50" i="8"/>
  <c r="H51" i="8"/>
  <c r="P51" i="8"/>
  <c r="Y51" i="8"/>
  <c r="AG51" i="8"/>
  <c r="G52" i="8"/>
  <c r="O52" i="8"/>
  <c r="X52" i="8"/>
  <c r="AF52" i="8"/>
  <c r="F53" i="8"/>
  <c r="N53" i="8"/>
  <c r="W53" i="8"/>
  <c r="AE53" i="8"/>
  <c r="E54" i="8"/>
  <c r="M54" i="8"/>
  <c r="U54" i="8"/>
  <c r="AD54" i="8"/>
  <c r="D55" i="8"/>
  <c r="L55" i="8"/>
  <c r="T55" i="8"/>
  <c r="AC55" i="8"/>
  <c r="AK55" i="8"/>
  <c r="N21" i="8"/>
  <c r="L23" i="8"/>
  <c r="J25" i="8"/>
  <c r="H27" i="8"/>
  <c r="F29" i="8"/>
  <c r="D31" i="8"/>
  <c r="AJ32" i="8"/>
  <c r="AH34" i="8"/>
  <c r="AF36" i="8"/>
  <c r="AD38" i="8"/>
  <c r="AB40" i="8"/>
  <c r="D41" i="8"/>
  <c r="L41" i="8"/>
  <c r="T41" i="8"/>
  <c r="AC41" i="8"/>
  <c r="AK41" i="8"/>
  <c r="K42" i="8"/>
  <c r="S42" i="8"/>
  <c r="AB42" i="8"/>
  <c r="AJ42" i="8"/>
  <c r="J43" i="8"/>
  <c r="R43" i="8"/>
  <c r="AA43" i="8"/>
  <c r="AI43" i="8"/>
  <c r="I44" i="8"/>
  <c r="Q44" i="8"/>
  <c r="Z44" i="8"/>
  <c r="AH44" i="8"/>
  <c r="H45" i="8"/>
  <c r="P45" i="8"/>
  <c r="Y45" i="8"/>
  <c r="AG45" i="8"/>
  <c r="G46" i="8"/>
  <c r="O46" i="8"/>
  <c r="X46" i="8"/>
  <c r="AF46" i="8"/>
  <c r="F47" i="8"/>
  <c r="N47" i="8"/>
  <c r="W47" i="8"/>
  <c r="AE47" i="8"/>
  <c r="D48" i="8"/>
  <c r="L48" i="8"/>
  <c r="T48" i="8"/>
  <c r="AC48" i="8"/>
  <c r="AK48" i="8"/>
  <c r="K49" i="8"/>
  <c r="S49" i="8"/>
  <c r="AB49" i="8"/>
  <c r="AJ49" i="8"/>
  <c r="J50" i="8"/>
  <c r="R50" i="8"/>
  <c r="AA50" i="8"/>
  <c r="AI50" i="8"/>
  <c r="I51" i="8"/>
  <c r="Q51" i="8"/>
  <c r="Z51" i="8"/>
  <c r="AH51" i="8"/>
  <c r="H52" i="8"/>
  <c r="P52" i="8"/>
  <c r="Y52" i="8"/>
  <c r="AG52" i="8"/>
  <c r="G53" i="8"/>
  <c r="O53" i="8"/>
  <c r="X53" i="8"/>
  <c r="AF53" i="8"/>
  <c r="F54" i="8"/>
  <c r="N54" i="8"/>
  <c r="W54" i="8"/>
  <c r="AE54" i="8"/>
  <c r="E55" i="8"/>
  <c r="M55" i="8"/>
  <c r="U55" i="8"/>
  <c r="AD55" i="8"/>
  <c r="W21" i="8"/>
  <c r="AI25" i="8"/>
  <c r="T31" i="8"/>
  <c r="F37" i="8"/>
  <c r="AG40" i="8"/>
  <c r="W41" i="8"/>
  <c r="L42" i="8"/>
  <c r="AE42" i="8"/>
  <c r="T43" i="8"/>
  <c r="J44" i="8"/>
  <c r="AC44" i="8"/>
  <c r="R45" i="8"/>
  <c r="H46" i="8"/>
  <c r="AA46" i="8"/>
  <c r="P47" i="8"/>
  <c r="N48" i="8"/>
  <c r="D49" i="8"/>
  <c r="W49" i="8"/>
  <c r="L50" i="8"/>
  <c r="AJ50" i="8"/>
  <c r="T51" i="8"/>
  <c r="J52" i="8"/>
  <c r="AH52" i="8"/>
  <c r="R53" i="8"/>
  <c r="H54" i="8"/>
  <c r="AF54" i="8"/>
  <c r="P55" i="8"/>
  <c r="L39" i="8"/>
  <c r="Q46" i="8"/>
  <c r="X48" i="8"/>
  <c r="AI51" i="8"/>
  <c r="Q54" i="8"/>
  <c r="AE55" i="8"/>
  <c r="W29" i="8"/>
  <c r="R46" i="8"/>
  <c r="F48" i="8"/>
  <c r="D50" i="8"/>
  <c r="AJ51" i="8"/>
  <c r="AH53" i="8"/>
  <c r="H55" i="8"/>
  <c r="AE21" i="8"/>
  <c r="P27" i="8"/>
  <c r="AC31" i="8"/>
  <c r="N37" i="8"/>
  <c r="E41" i="8"/>
  <c r="X41" i="8"/>
  <c r="M42" i="8"/>
  <c r="AK42" i="8"/>
  <c r="U43" i="8"/>
  <c r="K44" i="8"/>
  <c r="AI44" i="8"/>
  <c r="S45" i="8"/>
  <c r="I46" i="8"/>
  <c r="AG46" i="8"/>
  <c r="Q47" i="8"/>
  <c r="O48" i="8"/>
  <c r="E49" i="8"/>
  <c r="AC49" i="8"/>
  <c r="M50" i="8"/>
  <c r="AK50" i="8"/>
  <c r="AA51" i="8"/>
  <c r="K52" i="8"/>
  <c r="AI52" i="8"/>
  <c r="Y53" i="8"/>
  <c r="I54" i="8"/>
  <c r="AG54" i="8"/>
  <c r="W55" i="8"/>
  <c r="AA33" i="8"/>
  <c r="U50" i="8"/>
  <c r="I53" i="8"/>
  <c r="T39" i="8"/>
  <c r="J45" i="8"/>
  <c r="AF47" i="8"/>
  <c r="AD48" i="8"/>
  <c r="AB50" i="8"/>
  <c r="J53" i="8"/>
  <c r="AF55" i="8"/>
  <c r="E22" i="8"/>
  <c r="Y27" i="8"/>
  <c r="J33" i="8"/>
  <c r="W37" i="8"/>
  <c r="F41" i="8"/>
  <c r="AD41" i="8"/>
  <c r="N42" i="8"/>
  <c r="D43" i="8"/>
  <c r="AB43" i="8"/>
  <c r="L44" i="8"/>
  <c r="AJ44" i="8"/>
  <c r="Z45" i="8"/>
  <c r="J46" i="8"/>
  <c r="AH46" i="8"/>
  <c r="X47" i="8"/>
  <c r="U48" i="8"/>
  <c r="F49" i="8"/>
  <c r="AD49" i="8"/>
  <c r="S50" i="8"/>
  <c r="D51" i="8"/>
  <c r="AB51" i="8"/>
  <c r="Q52" i="8"/>
  <c r="AJ52" i="8"/>
  <c r="Z53" i="8"/>
  <c r="O54" i="8"/>
  <c r="AH54" i="8"/>
  <c r="X55" i="8"/>
  <c r="AC23" i="8"/>
  <c r="M41" i="8"/>
  <c r="AF41" i="8"/>
  <c r="U42" i="8"/>
  <c r="K43" i="8"/>
  <c r="AD43" i="8"/>
  <c r="S44" i="8"/>
  <c r="AB45" i="8"/>
  <c r="G47" i="8"/>
  <c r="E48" i="8"/>
  <c r="AK49" i="8"/>
  <c r="K51" i="8"/>
  <c r="S52" i="8"/>
  <c r="G55" i="8"/>
  <c r="AK23" i="8"/>
  <c r="N41" i="8"/>
  <c r="D42" i="8"/>
  <c r="W42" i="8"/>
  <c r="L43" i="8"/>
  <c r="AJ43" i="8"/>
  <c r="T44" i="8"/>
  <c r="AH45" i="8"/>
  <c r="H47" i="8"/>
  <c r="N49" i="8"/>
  <c r="L51" i="8"/>
  <c r="Z52" i="8"/>
  <c r="X54" i="8"/>
  <c r="T23" i="8"/>
  <c r="AG27" i="8"/>
  <c r="R33" i="8"/>
  <c r="D39" i="8"/>
  <c r="G41" i="8"/>
  <c r="AE41" i="8"/>
  <c r="T42" i="8"/>
  <c r="E43" i="8"/>
  <c r="AC43" i="8"/>
  <c r="R44" i="8"/>
  <c r="AK44" i="8"/>
  <c r="AA45" i="8"/>
  <c r="P46" i="8"/>
  <c r="AI46" i="8"/>
  <c r="Y47" i="8"/>
  <c r="W48" i="8"/>
  <c r="L49" i="8"/>
  <c r="AE49" i="8"/>
  <c r="T50" i="8"/>
  <c r="J51" i="8"/>
  <c r="AC51" i="8"/>
  <c r="R52" i="8"/>
  <c r="H53" i="8"/>
  <c r="AA53" i="8"/>
  <c r="P54" i="8"/>
  <c r="F55" i="8"/>
  <c r="Y55" i="8"/>
  <c r="N29" i="8"/>
  <c r="I45" i="8"/>
  <c r="Z47" i="8"/>
  <c r="M49" i="8"/>
  <c r="AG53" i="8"/>
  <c r="H35" i="8"/>
  <c r="R25" i="8"/>
  <c r="AE29" i="8"/>
  <c r="P35" i="8"/>
  <c r="AE40" i="8"/>
  <c r="O41" i="8"/>
  <c r="E42" i="8"/>
  <c r="AC42" i="8"/>
  <c r="M43" i="8"/>
  <c r="AK43" i="8"/>
  <c r="AA44" i="8"/>
  <c r="K45" i="8"/>
  <c r="AI45" i="8"/>
  <c r="Y46" i="8"/>
  <c r="I47" i="8"/>
  <c r="AG47" i="8"/>
  <c r="G48" i="8"/>
  <c r="AE48" i="8"/>
  <c r="T49" i="8"/>
  <c r="E50" i="8"/>
  <c r="AC50" i="8"/>
  <c r="R51" i="8"/>
  <c r="AK51" i="8"/>
  <c r="AA52" i="8"/>
  <c r="P53" i="8"/>
  <c r="AI53" i="8"/>
  <c r="Y54" i="8"/>
  <c r="N55" i="8"/>
  <c r="AG55" i="8"/>
  <c r="AA25" i="8"/>
  <c r="L31" i="8"/>
  <c r="Y35" i="8"/>
  <c r="AF40" i="8"/>
  <c r="U41" i="8"/>
  <c r="F42" i="8"/>
  <c r="AD42" i="8"/>
  <c r="S43" i="8"/>
  <c r="D44" i="8"/>
  <c r="AB44" i="8"/>
  <c r="Q45" i="8"/>
  <c r="AJ45" i="8"/>
  <c r="Z46" i="8"/>
  <c r="O47" i="8"/>
  <c r="AH47" i="8"/>
  <c r="M48" i="8"/>
  <c r="AF48" i="8"/>
  <c r="U49" i="8"/>
  <c r="K50" i="8"/>
  <c r="AD50" i="8"/>
  <c r="S51" i="8"/>
  <c r="I52" i="8"/>
  <c r="AB52" i="8"/>
  <c r="Q53" i="8"/>
  <c r="G54" i="8"/>
  <c r="Z54" i="8"/>
  <c r="O55" i="8"/>
  <c r="S55" i="20"/>
  <c r="R30" i="20"/>
  <c r="L55" i="20"/>
  <c r="T55" i="20"/>
  <c r="S30" i="20"/>
  <c r="M55" i="20"/>
  <c r="L30" i="20"/>
  <c r="T30" i="20"/>
  <c r="N55" i="20"/>
  <c r="M30" i="20"/>
  <c r="O55" i="20"/>
  <c r="N30" i="20"/>
  <c r="Q55" i="20"/>
  <c r="P30" i="20"/>
  <c r="R55" i="20"/>
  <c r="Q30" i="20"/>
  <c r="P55" i="20"/>
  <c r="O30" i="20"/>
  <c r="G21" i="13"/>
  <c r="E22" i="13"/>
  <c r="E23" i="13"/>
  <c r="D24" i="13"/>
  <c r="N25" i="13"/>
  <c r="M26" i="13"/>
  <c r="K27" i="13"/>
  <c r="J28" i="13"/>
  <c r="H29" i="13"/>
  <c r="G30" i="13"/>
  <c r="E31" i="13"/>
  <c r="D32" i="13"/>
  <c r="M33" i="13"/>
  <c r="K34" i="13"/>
  <c r="H35" i="13"/>
  <c r="G36" i="13"/>
  <c r="E37" i="13"/>
  <c r="N38" i="13"/>
  <c r="K39" i="13"/>
  <c r="J40" i="13"/>
  <c r="G41" i="13"/>
  <c r="E42" i="13"/>
  <c r="D43" i="13"/>
  <c r="N43" i="13"/>
  <c r="M44" i="13"/>
  <c r="J45" i="13"/>
  <c r="H46" i="13"/>
  <c r="M48" i="13"/>
  <c r="K49" i="13"/>
  <c r="H50" i="13"/>
  <c r="G51" i="13"/>
  <c r="E52" i="13"/>
  <c r="N53" i="13"/>
  <c r="K54" i="13"/>
  <c r="J55" i="13"/>
  <c r="H21" i="13"/>
  <c r="G22" i="13"/>
  <c r="G23" i="13"/>
  <c r="E24" i="13"/>
  <c r="D25" i="13"/>
  <c r="N26" i="13"/>
  <c r="M27" i="13"/>
  <c r="K28" i="13"/>
  <c r="J29" i="13"/>
  <c r="H30" i="13"/>
  <c r="G31" i="13"/>
  <c r="E32" i="13"/>
  <c r="D33" i="13"/>
  <c r="N33" i="13"/>
  <c r="M34" i="13"/>
  <c r="J35" i="13"/>
  <c r="H36" i="13"/>
  <c r="D38" i="13"/>
  <c r="M39" i="13"/>
  <c r="K40" i="13"/>
  <c r="H41" i="13"/>
  <c r="G42" i="13"/>
  <c r="E43" i="13"/>
  <c r="N44" i="13"/>
  <c r="K45" i="13"/>
  <c r="J46" i="13"/>
  <c r="G47" i="13"/>
  <c r="D48" i="13"/>
  <c r="N48" i="13"/>
  <c r="M49" i="13"/>
  <c r="J50" i="13"/>
  <c r="H51" i="13"/>
  <c r="D53" i="13"/>
  <c r="M54" i="13"/>
  <c r="K55" i="13"/>
  <c r="H22" i="13"/>
  <c r="H23" i="13"/>
  <c r="G24" i="13"/>
  <c r="E25" i="13"/>
  <c r="D26" i="13"/>
  <c r="N27" i="13"/>
  <c r="M28" i="13"/>
  <c r="K29" i="13"/>
  <c r="J30" i="13"/>
  <c r="H31" i="13"/>
  <c r="G32" i="13"/>
  <c r="E33" i="13"/>
  <c r="N34" i="13"/>
  <c r="K35" i="13"/>
  <c r="J36" i="13"/>
  <c r="G37" i="13"/>
  <c r="E38" i="13"/>
  <c r="D39" i="13"/>
  <c r="N39" i="13"/>
  <c r="M40" i="13"/>
  <c r="J41" i="13"/>
  <c r="H42" i="13"/>
  <c r="D44" i="13"/>
  <c r="M45" i="13"/>
  <c r="K46" i="13"/>
  <c r="H47" i="13"/>
  <c r="E48" i="13"/>
  <c r="N49" i="13"/>
  <c r="K50" i="13"/>
  <c r="J51" i="13"/>
  <c r="G52" i="13"/>
  <c r="E53" i="13"/>
  <c r="D54" i="13"/>
  <c r="N54" i="13"/>
  <c r="M55" i="13"/>
  <c r="J21" i="13"/>
  <c r="J22" i="13"/>
  <c r="J23" i="13"/>
  <c r="H24" i="13"/>
  <c r="G25" i="13"/>
  <c r="E26" i="13"/>
  <c r="D27" i="13"/>
  <c r="N28" i="13"/>
  <c r="M29" i="13"/>
  <c r="K30" i="13"/>
  <c r="J31" i="13"/>
  <c r="H32" i="13"/>
  <c r="D34" i="13"/>
  <c r="M35" i="13"/>
  <c r="K36" i="13"/>
  <c r="H37" i="13"/>
  <c r="G38" i="13"/>
  <c r="E39" i="13"/>
  <c r="N40" i="13"/>
  <c r="K41" i="13"/>
  <c r="J42" i="13"/>
  <c r="G43" i="13"/>
  <c r="E44" i="13"/>
  <c r="D45" i="13"/>
  <c r="N45" i="13"/>
  <c r="M46" i="13"/>
  <c r="J47" i="13"/>
  <c r="D49" i="13"/>
  <c r="M50" i="13"/>
  <c r="K51" i="13"/>
  <c r="H52" i="13"/>
  <c r="G53" i="13"/>
  <c r="E54" i="13"/>
  <c r="N55" i="13"/>
  <c r="K21" i="13"/>
  <c r="K22" i="13"/>
  <c r="K23" i="13"/>
  <c r="J24" i="13"/>
  <c r="H25" i="13"/>
  <c r="G26" i="13"/>
  <c r="E27" i="13"/>
  <c r="D28" i="13"/>
  <c r="N29" i="13"/>
  <c r="M30" i="13"/>
  <c r="K31" i="13"/>
  <c r="J32" i="13"/>
  <c r="G33" i="13"/>
  <c r="E34" i="13"/>
  <c r="D35" i="13"/>
  <c r="N35" i="13"/>
  <c r="M36" i="13"/>
  <c r="J37" i="13"/>
  <c r="H38" i="13"/>
  <c r="D40" i="13"/>
  <c r="M41" i="13"/>
  <c r="K42" i="13"/>
  <c r="H43" i="13"/>
  <c r="G44" i="13"/>
  <c r="E45" i="13"/>
  <c r="N46" i="13"/>
  <c r="K47" i="13"/>
  <c r="G48" i="13"/>
  <c r="E49" i="13"/>
  <c r="D50" i="13"/>
  <c r="N50" i="13"/>
  <c r="M51" i="13"/>
  <c r="J52" i="13"/>
  <c r="H53" i="13"/>
  <c r="D55" i="13"/>
  <c r="D21" i="13"/>
  <c r="M23" i="13"/>
  <c r="M25" i="13"/>
  <c r="G28" i="13"/>
  <c r="N30" i="13"/>
  <c r="N32" i="13"/>
  <c r="K37" i="13"/>
  <c r="J39" i="13"/>
  <c r="H44" i="13"/>
  <c r="G46" i="13"/>
  <c r="E50" i="13"/>
  <c r="D52" i="13"/>
  <c r="H54" i="13"/>
  <c r="D22" i="13"/>
  <c r="N31" i="13"/>
  <c r="D41" i="13"/>
  <c r="M47" i="13"/>
  <c r="D51" i="13"/>
  <c r="N24" i="13"/>
  <c r="E41" i="13"/>
  <c r="E21" i="13"/>
  <c r="N23" i="13"/>
  <c r="H26" i="13"/>
  <c r="H28" i="13"/>
  <c r="H33" i="13"/>
  <c r="G35" i="13"/>
  <c r="M37" i="13"/>
  <c r="E40" i="13"/>
  <c r="D42" i="13"/>
  <c r="J44" i="13"/>
  <c r="K52" i="13"/>
  <c r="J54" i="13"/>
  <c r="M24" i="13"/>
  <c r="K38" i="13"/>
  <c r="K48" i="13"/>
  <c r="H27" i="13"/>
  <c r="N36" i="13"/>
  <c r="H45" i="13"/>
  <c r="M21" i="13"/>
  <c r="J26" i="13"/>
  <c r="D29" i="13"/>
  <c r="D31" i="13"/>
  <c r="J33" i="13"/>
  <c r="N37" i="13"/>
  <c r="G40" i="13"/>
  <c r="M42" i="13"/>
  <c r="K44" i="13"/>
  <c r="D47" i="13"/>
  <c r="H48" i="13"/>
  <c r="G50" i="13"/>
  <c r="M52" i="13"/>
  <c r="E55" i="13"/>
  <c r="G29" i="13"/>
  <c r="E36" i="13"/>
  <c r="G45" i="13"/>
  <c r="H55" i="13"/>
  <c r="M22" i="13"/>
  <c r="H34" i="13"/>
  <c r="M38" i="13"/>
  <c r="J43" i="13"/>
  <c r="N47" i="13"/>
  <c r="G49" i="13"/>
  <c r="E51" i="13"/>
  <c r="K53" i="13"/>
  <c r="N21" i="13"/>
  <c r="K24" i="13"/>
  <c r="K26" i="13"/>
  <c r="E29" i="13"/>
  <c r="M31" i="13"/>
  <c r="K33" i="13"/>
  <c r="D36" i="13"/>
  <c r="J38" i="13"/>
  <c r="H40" i="13"/>
  <c r="N42" i="13"/>
  <c r="E47" i="13"/>
  <c r="J48" i="13"/>
  <c r="N52" i="13"/>
  <c r="G55" i="13"/>
  <c r="G27" i="13"/>
  <c r="G34" i="13"/>
  <c r="J53" i="13"/>
  <c r="N22" i="13"/>
  <c r="J25" i="13"/>
  <c r="J27" i="13"/>
  <c r="D30" i="13"/>
  <c r="K32" i="13"/>
  <c r="J34" i="13"/>
  <c r="G39" i="13"/>
  <c r="K43" i="13"/>
  <c r="D46" i="13"/>
  <c r="H49" i="13"/>
  <c r="N51" i="13"/>
  <c r="M53" i="13"/>
  <c r="D23" i="13"/>
  <c r="K25" i="13"/>
  <c r="E28" i="13"/>
  <c r="E30" i="13"/>
  <c r="M32" i="13"/>
  <c r="E35" i="13"/>
  <c r="D37" i="13"/>
  <c r="H39" i="13"/>
  <c r="N41" i="13"/>
  <c r="M43" i="13"/>
  <c r="E46" i="13"/>
  <c r="J49" i="13"/>
  <c r="G54" i="13"/>
  <c r="R18" i="20"/>
  <c r="S18" i="20"/>
  <c r="L18" i="20"/>
  <c r="T18" i="20"/>
  <c r="M18" i="20"/>
  <c r="Q18" i="20"/>
  <c r="P18" i="20"/>
  <c r="O18" i="20"/>
  <c r="N18" i="20"/>
  <c r="K18" i="13"/>
  <c r="D18" i="13"/>
  <c r="J18" i="13"/>
  <c r="E18" i="13"/>
  <c r="H18" i="13"/>
  <c r="G18" i="13"/>
  <c r="N18" i="13"/>
  <c r="M18" i="13"/>
  <c r="D18" i="8"/>
  <c r="I18" i="8"/>
  <c r="AA18" i="8"/>
  <c r="M18" i="8"/>
  <c r="L18" i="8"/>
  <c r="K18" i="8"/>
  <c r="AE18" i="8"/>
  <c r="X18" i="8"/>
  <c r="W18" i="8"/>
  <c r="O18" i="8"/>
  <c r="AD18" i="8"/>
  <c r="AJ18" i="8"/>
  <c r="P18" i="8"/>
  <c r="J18" i="8"/>
  <c r="E18" i="8"/>
  <c r="AB18" i="8"/>
  <c r="AF18" i="8"/>
  <c r="AH18" i="8"/>
  <c r="AG18" i="8"/>
  <c r="S18" i="8"/>
  <c r="G18" i="8"/>
  <c r="Q18" i="8"/>
  <c r="H18" i="8"/>
  <c r="R18" i="8"/>
  <c r="Z18" i="8"/>
  <c r="F18" i="8"/>
  <c r="U18" i="8"/>
  <c r="T18" i="8"/>
  <c r="Y18" i="8"/>
  <c r="AI18" i="8"/>
  <c r="AK18" i="8"/>
  <c r="N18" i="8"/>
  <c r="AC18" i="8"/>
  <c r="D11" i="8"/>
  <c r="R50" i="20"/>
  <c r="S50" i="20"/>
  <c r="M50" i="20"/>
  <c r="T50" i="20"/>
  <c r="P50" i="20"/>
  <c r="O50" i="20"/>
  <c r="L50" i="20"/>
  <c r="Q50" i="20"/>
  <c r="N50" i="20"/>
  <c r="D17" i="8"/>
  <c r="Q51" i="20"/>
  <c r="R51" i="20"/>
  <c r="P51" i="20"/>
  <c r="S51" i="20"/>
  <c r="O51" i="20"/>
  <c r="L51" i="20"/>
  <c r="T51" i="20"/>
  <c r="M51" i="20"/>
  <c r="N51" i="20"/>
  <c r="T27" i="20"/>
  <c r="S27" i="20"/>
  <c r="O27" i="20"/>
  <c r="M27" i="20"/>
  <c r="L27" i="20"/>
  <c r="N27" i="20"/>
  <c r="Q27" i="20"/>
  <c r="P27" i="20"/>
  <c r="R27" i="20"/>
  <c r="K11" i="8"/>
  <c r="S20" i="20"/>
  <c r="L20" i="20"/>
  <c r="T20" i="20"/>
  <c r="M20" i="20"/>
  <c r="R20" i="20"/>
  <c r="N20" i="20"/>
  <c r="O20" i="20"/>
  <c r="P20" i="20"/>
  <c r="Q20" i="20"/>
  <c r="N20" i="13"/>
  <c r="D20" i="13"/>
  <c r="M20" i="13"/>
  <c r="E20" i="13"/>
  <c r="G20" i="13"/>
  <c r="H20" i="13"/>
  <c r="J20" i="13"/>
  <c r="K20" i="13"/>
  <c r="D20" i="8"/>
  <c r="L20" i="8"/>
  <c r="T20" i="8"/>
  <c r="AC20" i="8"/>
  <c r="AK20" i="8"/>
  <c r="E20" i="8"/>
  <c r="M20" i="8"/>
  <c r="U20" i="8"/>
  <c r="AD20" i="8"/>
  <c r="F20" i="8"/>
  <c r="N20" i="8"/>
  <c r="W20" i="8"/>
  <c r="AE20" i="8"/>
  <c r="G20" i="8"/>
  <c r="O20" i="8"/>
  <c r="X20" i="8"/>
  <c r="AF20" i="8"/>
  <c r="AJ20" i="8"/>
  <c r="H20" i="8"/>
  <c r="P20" i="8"/>
  <c r="Y20" i="8"/>
  <c r="AG20" i="8"/>
  <c r="S20" i="8"/>
  <c r="I20" i="8"/>
  <c r="Q20" i="8"/>
  <c r="Z20" i="8"/>
  <c r="AH20" i="8"/>
  <c r="K20" i="8"/>
  <c r="J20" i="8"/>
  <c r="R20" i="8"/>
  <c r="AA20" i="8"/>
  <c r="AI20" i="8"/>
  <c r="AB20" i="8"/>
  <c r="L22" i="20"/>
  <c r="T22" i="20"/>
  <c r="S23" i="20"/>
  <c r="R24" i="20"/>
  <c r="Q25" i="20"/>
  <c r="P26" i="20"/>
  <c r="M28" i="20"/>
  <c r="L29" i="20"/>
  <c r="T29" i="20"/>
  <c r="S31" i="20"/>
  <c r="Q32" i="20"/>
  <c r="P33" i="20"/>
  <c r="O34" i="20"/>
  <c r="N35" i="20"/>
  <c r="M36" i="20"/>
  <c r="L37" i="20"/>
  <c r="M22" i="20"/>
  <c r="L23" i="20"/>
  <c r="T23" i="20"/>
  <c r="S24" i="20"/>
  <c r="R25" i="20"/>
  <c r="Q26" i="20"/>
  <c r="N28" i="20"/>
  <c r="M29" i="20"/>
  <c r="L31" i="20"/>
  <c r="T31" i="20"/>
  <c r="R32" i="20"/>
  <c r="Q33" i="20"/>
  <c r="P34" i="20"/>
  <c r="O35" i="20"/>
  <c r="N36" i="20"/>
  <c r="M37" i="20"/>
  <c r="N22" i="20"/>
  <c r="M23" i="20"/>
  <c r="L24" i="20"/>
  <c r="T24" i="20"/>
  <c r="S25" i="20"/>
  <c r="R26" i="20"/>
  <c r="O28" i="20"/>
  <c r="N29" i="20"/>
  <c r="M31" i="20"/>
  <c r="S32" i="20"/>
  <c r="R33" i="20"/>
  <c r="Q34" i="20"/>
  <c r="P35" i="20"/>
  <c r="O36" i="20"/>
  <c r="N37" i="20"/>
  <c r="M38" i="20"/>
  <c r="O22" i="20"/>
  <c r="N23" i="20"/>
  <c r="M24" i="20"/>
  <c r="L25" i="20"/>
  <c r="T25" i="20"/>
  <c r="K25" i="20" s="1"/>
  <c r="S26" i="20"/>
  <c r="P28" i="20"/>
  <c r="G28" i="20" s="1"/>
  <c r="O29" i="20"/>
  <c r="N31" i="20"/>
  <c r="L32" i="20"/>
  <c r="T32" i="20"/>
  <c r="K32" i="20" s="1"/>
  <c r="S33" i="20"/>
  <c r="R34" i="20"/>
  <c r="Q35" i="20"/>
  <c r="P36" i="20"/>
  <c r="G36" i="20" s="1"/>
  <c r="O37" i="20"/>
  <c r="P22" i="20"/>
  <c r="G22" i="20" s="1"/>
  <c r="O23" i="20"/>
  <c r="N24" i="20"/>
  <c r="M25" i="20"/>
  <c r="L26" i="20"/>
  <c r="T26" i="20"/>
  <c r="K26" i="20" s="1"/>
  <c r="Q28" i="20"/>
  <c r="P29" i="20"/>
  <c r="O31" i="20"/>
  <c r="M32" i="20"/>
  <c r="L33" i="20"/>
  <c r="T33" i="20"/>
  <c r="K33" i="20" s="1"/>
  <c r="S34" i="20"/>
  <c r="R35" i="20"/>
  <c r="Q36" i="20"/>
  <c r="P37" i="20"/>
  <c r="G37" i="20" s="1"/>
  <c r="Q22" i="20"/>
  <c r="P23" i="20"/>
  <c r="G23" i="20" s="1"/>
  <c r="O24" i="20"/>
  <c r="N25" i="20"/>
  <c r="M26" i="20"/>
  <c r="R28" i="20"/>
  <c r="Q29" i="20"/>
  <c r="P31" i="20"/>
  <c r="N32" i="20"/>
  <c r="M33" i="20"/>
  <c r="L34" i="20"/>
  <c r="T34" i="20"/>
  <c r="K34" i="20" s="1"/>
  <c r="S35" i="20"/>
  <c r="R36" i="20"/>
  <c r="R22" i="20"/>
  <c r="Q23" i="20"/>
  <c r="P24" i="20"/>
  <c r="O25" i="20"/>
  <c r="N26" i="20"/>
  <c r="S28" i="20"/>
  <c r="R29" i="20"/>
  <c r="Q31" i="20"/>
  <c r="O32" i="20"/>
  <c r="N33" i="20"/>
  <c r="M34" i="20"/>
  <c r="L35" i="20"/>
  <c r="T35" i="20"/>
  <c r="S36" i="20"/>
  <c r="R37" i="20"/>
  <c r="S22" i="20"/>
  <c r="R23" i="20"/>
  <c r="Q24" i="20"/>
  <c r="P25" i="20"/>
  <c r="O26" i="20"/>
  <c r="L28" i="20"/>
  <c r="T28" i="20"/>
  <c r="S29" i="20"/>
  <c r="R31" i="20"/>
  <c r="P32" i="20"/>
  <c r="O33" i="20"/>
  <c r="N34" i="20"/>
  <c r="M35" i="20"/>
  <c r="L36" i="20"/>
  <c r="T36" i="20"/>
  <c r="S37" i="20"/>
  <c r="O38" i="20"/>
  <c r="N39" i="20"/>
  <c r="M40" i="20"/>
  <c r="L41" i="20"/>
  <c r="T41" i="20"/>
  <c r="S42" i="20"/>
  <c r="Q43" i="20"/>
  <c r="P44" i="20"/>
  <c r="O45" i="20"/>
  <c r="N46" i="20"/>
  <c r="M47" i="20"/>
  <c r="S48" i="20"/>
  <c r="R49" i="20"/>
  <c r="O52" i="20"/>
  <c r="N53" i="20"/>
  <c r="M54" i="20"/>
  <c r="P38" i="20"/>
  <c r="O39" i="20"/>
  <c r="N40" i="20"/>
  <c r="M41" i="20"/>
  <c r="L42" i="20"/>
  <c r="T42" i="20"/>
  <c r="R43" i="20"/>
  <c r="Q44" i="20"/>
  <c r="P45" i="20"/>
  <c r="O46" i="20"/>
  <c r="N47" i="20"/>
  <c r="L48" i="20"/>
  <c r="T48" i="20"/>
  <c r="S49" i="20"/>
  <c r="P52" i="20"/>
  <c r="O53" i="20"/>
  <c r="N54" i="20"/>
  <c r="Q38" i="20"/>
  <c r="P39" i="20"/>
  <c r="O40" i="20"/>
  <c r="N41" i="20"/>
  <c r="M42" i="20"/>
  <c r="S43" i="20"/>
  <c r="R44" i="20"/>
  <c r="Q45" i="20"/>
  <c r="P46" i="20"/>
  <c r="O47" i="20"/>
  <c r="M48" i="20"/>
  <c r="L49" i="20"/>
  <c r="T49" i="20"/>
  <c r="Q52" i="20"/>
  <c r="P53" i="20"/>
  <c r="O54" i="20"/>
  <c r="R38" i="20"/>
  <c r="Q39" i="20"/>
  <c r="P40" i="20"/>
  <c r="O41" i="20"/>
  <c r="N42" i="20"/>
  <c r="L43" i="20"/>
  <c r="T43" i="20"/>
  <c r="S44" i="20"/>
  <c r="R45" i="20"/>
  <c r="Q46" i="20"/>
  <c r="P47" i="20"/>
  <c r="N48" i="20"/>
  <c r="M49" i="20"/>
  <c r="R52" i="20"/>
  <c r="Q53" i="20"/>
  <c r="P54" i="20"/>
  <c r="Q37" i="20"/>
  <c r="S38" i="20"/>
  <c r="R39" i="20"/>
  <c r="Q40" i="20"/>
  <c r="P41" i="20"/>
  <c r="O42" i="20"/>
  <c r="M43" i="20"/>
  <c r="L44" i="20"/>
  <c r="T44" i="20"/>
  <c r="S45" i="20"/>
  <c r="R46" i="20"/>
  <c r="Q47" i="20"/>
  <c r="O48" i="20"/>
  <c r="N49" i="20"/>
  <c r="S52" i="20"/>
  <c r="R53" i="20"/>
  <c r="Q54" i="20"/>
  <c r="T37" i="20"/>
  <c r="T38" i="20"/>
  <c r="S39" i="20"/>
  <c r="R40" i="20"/>
  <c r="Q41" i="20"/>
  <c r="P42" i="20"/>
  <c r="N43" i="20"/>
  <c r="M44" i="20"/>
  <c r="L45" i="20"/>
  <c r="T45" i="20"/>
  <c r="S46" i="20"/>
  <c r="R47" i="20"/>
  <c r="P48" i="20"/>
  <c r="O49" i="20"/>
  <c r="L52" i="20"/>
  <c r="T52" i="20"/>
  <c r="S53" i="20"/>
  <c r="R54" i="20"/>
  <c r="L38" i="20"/>
  <c r="L39" i="20"/>
  <c r="T39" i="20"/>
  <c r="S40" i="20"/>
  <c r="R41" i="20"/>
  <c r="Q42" i="20"/>
  <c r="O43" i="20"/>
  <c r="N44" i="20"/>
  <c r="M45" i="20"/>
  <c r="L46" i="20"/>
  <c r="T46" i="20"/>
  <c r="S47" i="20"/>
  <c r="Q48" i="20"/>
  <c r="P49" i="20"/>
  <c r="M52" i="20"/>
  <c r="L53" i="20"/>
  <c r="T53" i="20"/>
  <c r="S54" i="20"/>
  <c r="N38" i="20"/>
  <c r="M39" i="20"/>
  <c r="L40" i="20"/>
  <c r="T40" i="20"/>
  <c r="S41" i="20"/>
  <c r="R42" i="20"/>
  <c r="P43" i="20"/>
  <c r="O44" i="20"/>
  <c r="N45" i="20"/>
  <c r="M46" i="20"/>
  <c r="L47" i="20"/>
  <c r="T47" i="20"/>
  <c r="R48" i="20"/>
  <c r="Q49" i="20"/>
  <c r="N52" i="20"/>
  <c r="M53" i="20"/>
  <c r="L54" i="20"/>
  <c r="T54" i="20"/>
  <c r="B9" i="8"/>
  <c r="B9" i="20"/>
  <c r="G29" i="20" l="1"/>
  <c r="F25" i="20"/>
  <c r="J33" i="20"/>
  <c r="H24" i="20"/>
  <c r="F24" i="20"/>
  <c r="F36" i="20"/>
  <c r="F31" i="20"/>
  <c r="F22" i="20"/>
  <c r="I25" i="20"/>
  <c r="H31" i="20"/>
  <c r="J25" i="20"/>
  <c r="H22" i="20"/>
  <c r="I35" i="20"/>
  <c r="H23" i="20"/>
  <c r="J26" i="20"/>
  <c r="F23" i="13"/>
  <c r="H37" i="20"/>
  <c r="F29" i="20"/>
  <c r="H29" i="20"/>
  <c r="I32" i="20"/>
  <c r="F23" i="20"/>
  <c r="I26" i="20"/>
  <c r="F28" i="20"/>
  <c r="H28" i="20"/>
  <c r="G41" i="20"/>
  <c r="F37" i="13"/>
  <c r="O24" i="13"/>
  <c r="K45" i="20"/>
  <c r="I31" i="20"/>
  <c r="I54" i="13"/>
  <c r="L49" i="13"/>
  <c r="L38" i="13"/>
  <c r="O43" i="13"/>
  <c r="G54" i="20"/>
  <c r="L54" i="13"/>
  <c r="O32" i="13"/>
  <c r="L39" i="13"/>
  <c r="G55" i="20"/>
  <c r="F31" i="13"/>
  <c r="H54" i="20"/>
  <c r="I46" i="13"/>
  <c r="L24" i="13"/>
  <c r="F44" i="13"/>
  <c r="L53" i="13"/>
  <c r="I55" i="13"/>
  <c r="F40" i="13"/>
  <c r="I36" i="20"/>
  <c r="I28" i="20"/>
  <c r="H36" i="20"/>
  <c r="G25" i="20"/>
  <c r="F53" i="13"/>
  <c r="F38" i="13"/>
  <c r="O49" i="13"/>
  <c r="O34" i="13"/>
  <c r="I41" i="13"/>
  <c r="J43" i="20"/>
  <c r="G50" i="20"/>
  <c r="I45" i="13"/>
  <c r="O52" i="13"/>
  <c r="L33" i="13"/>
  <c r="I48" i="13"/>
  <c r="O45" i="13"/>
  <c r="L34" i="13"/>
  <c r="F47" i="13"/>
  <c r="F45" i="13"/>
  <c r="I30" i="13"/>
  <c r="I47" i="20"/>
  <c r="I40" i="20"/>
  <c r="G42" i="20"/>
  <c r="K30" i="20"/>
  <c r="H33" i="20"/>
  <c r="H35" i="20"/>
  <c r="J45" i="20"/>
  <c r="K29" i="20"/>
  <c r="F33" i="20"/>
  <c r="K46" i="20"/>
  <c r="K39" i="20"/>
  <c r="F35" i="20"/>
  <c r="F41" i="20"/>
  <c r="F44" i="20"/>
  <c r="F43" i="20"/>
  <c r="F26" i="20"/>
  <c r="I33" i="20"/>
  <c r="F41" i="13"/>
  <c r="O23" i="13"/>
  <c r="I44" i="13"/>
  <c r="I32" i="13"/>
  <c r="I24" i="13"/>
  <c r="F45" i="20"/>
  <c r="O38" i="13"/>
  <c r="G43" i="20"/>
  <c r="I55" i="20"/>
  <c r="K55" i="20"/>
  <c r="F51" i="13"/>
  <c r="F52" i="13"/>
  <c r="I29" i="13"/>
  <c r="I43" i="20"/>
  <c r="H26" i="20"/>
  <c r="H25" i="20"/>
  <c r="K51" i="20"/>
  <c r="F50" i="20"/>
  <c r="F30" i="13"/>
  <c r="F55" i="13"/>
  <c r="L44" i="13"/>
  <c r="F50" i="13"/>
  <c r="L28" i="13"/>
  <c r="I41" i="20"/>
  <c r="J38" i="20"/>
  <c r="J44" i="20"/>
  <c r="G31" i="20"/>
  <c r="I34" i="13"/>
  <c r="O41" i="13"/>
  <c r="I33" i="13"/>
  <c r="O46" i="13"/>
  <c r="F34" i="20"/>
  <c r="K43" i="20"/>
  <c r="J51" i="20"/>
  <c r="H50" i="20"/>
  <c r="G26" i="20"/>
  <c r="H43" i="20"/>
  <c r="H45" i="20"/>
  <c r="J34" i="20"/>
  <c r="I34" i="20"/>
  <c r="I51" i="20"/>
  <c r="G49" i="20"/>
  <c r="G48" i="20"/>
  <c r="F52" i="20"/>
  <c r="H44" i="20"/>
  <c r="I46" i="20"/>
  <c r="I39" i="20"/>
  <c r="I45" i="20"/>
  <c r="I38" i="20"/>
  <c r="I44" i="20"/>
  <c r="G24" i="20"/>
  <c r="F32" i="20"/>
  <c r="F46" i="13"/>
  <c r="F28" i="13"/>
  <c r="F22" i="13"/>
  <c r="F49" i="13"/>
  <c r="F34" i="13"/>
  <c r="I26" i="13"/>
  <c r="L47" i="13"/>
  <c r="L31" i="13"/>
  <c r="L23" i="13"/>
  <c r="O27" i="13"/>
  <c r="H51" i="20"/>
  <c r="I39" i="13"/>
  <c r="O22" i="13"/>
  <c r="I50" i="13"/>
  <c r="I52" i="13"/>
  <c r="I37" i="13"/>
  <c r="I42" i="13"/>
  <c r="L55" i="13"/>
  <c r="L40" i="13"/>
  <c r="K44" i="20"/>
  <c r="G32" i="20"/>
  <c r="H32" i="20"/>
  <c r="I27" i="13"/>
  <c r="O29" i="13"/>
  <c r="F48" i="13"/>
  <c r="F33" i="13"/>
  <c r="F25" i="13"/>
  <c r="K38" i="20"/>
  <c r="J27" i="20"/>
  <c r="G51" i="20"/>
  <c r="I35" i="13"/>
  <c r="L45" i="13"/>
  <c r="O53" i="13"/>
  <c r="I28" i="13"/>
  <c r="L52" i="13"/>
  <c r="L27" i="13"/>
  <c r="K49" i="20"/>
  <c r="D48" i="20"/>
  <c r="D50" i="20"/>
  <c r="D54" i="20"/>
  <c r="H49" i="20"/>
  <c r="G47" i="20"/>
  <c r="G40" i="20"/>
  <c r="G46" i="20"/>
  <c r="G52" i="20"/>
  <c r="J48" i="20"/>
  <c r="J42" i="20"/>
  <c r="D36" i="20"/>
  <c r="D28" i="20"/>
  <c r="K35" i="20"/>
  <c r="D34" i="20"/>
  <c r="D33" i="20"/>
  <c r="D24" i="20"/>
  <c r="K23" i="20"/>
  <c r="J23" i="20"/>
  <c r="J50" i="20"/>
  <c r="L25" i="13"/>
  <c r="L48" i="13"/>
  <c r="L43" i="13"/>
  <c r="I40" i="13"/>
  <c r="L42" i="13"/>
  <c r="I25" i="13"/>
  <c r="L29" i="13"/>
  <c r="F43" i="13"/>
  <c r="F30" i="20"/>
  <c r="F38" i="20"/>
  <c r="G53" i="20"/>
  <c r="J49" i="20"/>
  <c r="K41" i="20"/>
  <c r="D35" i="20"/>
  <c r="D32" i="20"/>
  <c r="J32" i="20"/>
  <c r="K31" i="20"/>
  <c r="D23" i="20"/>
  <c r="J31" i="20"/>
  <c r="K22" i="20"/>
  <c r="F27" i="20"/>
  <c r="I50" i="20"/>
  <c r="L26" i="13"/>
  <c r="F21" i="13"/>
  <c r="F35" i="13"/>
  <c r="F54" i="13"/>
  <c r="F39" i="13"/>
  <c r="L50" i="13"/>
  <c r="L35" i="13"/>
  <c r="F42" i="13"/>
  <c r="O26" i="13"/>
  <c r="H55" i="20"/>
  <c r="K48" i="20"/>
  <c r="K42" i="20"/>
  <c r="D41" i="20"/>
  <c r="D31" i="20"/>
  <c r="D22" i="20"/>
  <c r="D27" i="20"/>
  <c r="D51" i="20"/>
  <c r="L30" i="13"/>
  <c r="O48" i="13"/>
  <c r="O33" i="13"/>
  <c r="J30" i="20"/>
  <c r="D42" i="20"/>
  <c r="I48" i="20"/>
  <c r="I42" i="20"/>
  <c r="J47" i="20"/>
  <c r="J40" i="20"/>
  <c r="I54" i="20"/>
  <c r="J46" i="20"/>
  <c r="J39" i="20"/>
  <c r="I53" i="20"/>
  <c r="I52" i="20"/>
  <c r="D49" i="20"/>
  <c r="F46" i="20"/>
  <c r="F39" i="20"/>
  <c r="I23" i="20"/>
  <c r="I22" i="20"/>
  <c r="F37" i="20"/>
  <c r="H27" i="20"/>
  <c r="F29" i="13"/>
  <c r="O37" i="13"/>
  <c r="L32" i="13"/>
  <c r="I53" i="13"/>
  <c r="I38" i="13"/>
  <c r="L51" i="13"/>
  <c r="L36" i="13"/>
  <c r="O28" i="13"/>
  <c r="F55" i="20"/>
  <c r="D55" i="20"/>
  <c r="D37" i="20"/>
  <c r="J41" i="20"/>
  <c r="J54" i="20"/>
  <c r="J53" i="20"/>
  <c r="J52" i="20"/>
  <c r="D44" i="20"/>
  <c r="D43" i="20"/>
  <c r="F47" i="20"/>
  <c r="F40" i="20"/>
  <c r="F53" i="20"/>
  <c r="H38" i="20"/>
  <c r="J22" i="20"/>
  <c r="F32" i="13"/>
  <c r="F24" i="13"/>
  <c r="G30" i="20"/>
  <c r="K47" i="20"/>
  <c r="K40" i="20"/>
  <c r="K53" i="20"/>
  <c r="D46" i="20"/>
  <c r="D39" i="20"/>
  <c r="K52" i="20"/>
  <c r="D45" i="20"/>
  <c r="K37" i="20"/>
  <c r="F49" i="20"/>
  <c r="F48" i="20"/>
  <c r="F42" i="20"/>
  <c r="H40" i="20"/>
  <c r="F54" i="20"/>
  <c r="H46" i="20"/>
  <c r="H39" i="20"/>
  <c r="H52" i="20"/>
  <c r="G44" i="20"/>
  <c r="J37" i="20"/>
  <c r="J29" i="20"/>
  <c r="I37" i="20"/>
  <c r="I29" i="20"/>
  <c r="J35" i="20"/>
  <c r="D26" i="20"/>
  <c r="G35" i="20"/>
  <c r="G34" i="20"/>
  <c r="H34" i="20"/>
  <c r="I27" i="20"/>
  <c r="K27" i="20"/>
  <c r="K50" i="20"/>
  <c r="I49" i="13"/>
  <c r="F36" i="13"/>
  <c r="O21" i="13"/>
  <c r="L37" i="13"/>
  <c r="O30" i="13"/>
  <c r="L22" i="13"/>
  <c r="F27" i="13"/>
  <c r="L41" i="13"/>
  <c r="O54" i="13"/>
  <c r="I47" i="13"/>
  <c r="O39" i="13"/>
  <c r="I31" i="13"/>
  <c r="I23" i="13"/>
  <c r="O44" i="13"/>
  <c r="I21" i="13"/>
  <c r="I30" i="20"/>
  <c r="D29" i="20"/>
  <c r="K54" i="20"/>
  <c r="D47" i="20"/>
  <c r="D40" i="20"/>
  <c r="D53" i="20"/>
  <c r="D38" i="20"/>
  <c r="D52" i="20"/>
  <c r="H48" i="20"/>
  <c r="H42" i="20"/>
  <c r="H41" i="20"/>
  <c r="H47" i="20"/>
  <c r="G39" i="20"/>
  <c r="H53" i="20"/>
  <c r="G45" i="20"/>
  <c r="G38" i="20"/>
  <c r="I49" i="20"/>
  <c r="K36" i="20"/>
  <c r="K28" i="20"/>
  <c r="J36" i="20"/>
  <c r="J28" i="20"/>
  <c r="D25" i="20"/>
  <c r="K24" i="20"/>
  <c r="J24" i="20"/>
  <c r="G33" i="20"/>
  <c r="I24" i="20"/>
  <c r="G27" i="20"/>
  <c r="F51" i="20"/>
  <c r="O31" i="13"/>
  <c r="O42" i="13"/>
  <c r="O47" i="13"/>
  <c r="O25" i="13"/>
  <c r="O51" i="13"/>
  <c r="O36" i="13"/>
  <c r="L21" i="13"/>
  <c r="O50" i="13"/>
  <c r="I43" i="13"/>
  <c r="O35" i="13"/>
  <c r="F26" i="13"/>
  <c r="O55" i="13"/>
  <c r="O40" i="13"/>
  <c r="L46" i="13"/>
  <c r="I22" i="13"/>
  <c r="I51" i="13"/>
  <c r="I36" i="13"/>
  <c r="H30" i="20"/>
  <c r="D30" i="20"/>
  <c r="J55" i="20"/>
  <c r="J18" i="20"/>
  <c r="G18" i="20"/>
  <c r="F18" i="20"/>
  <c r="H18" i="20"/>
  <c r="L18" i="13"/>
  <c r="I18" i="13"/>
  <c r="O18" i="13"/>
  <c r="K18" i="20"/>
  <c r="D18" i="20"/>
  <c r="I18" i="20"/>
  <c r="F18" i="13"/>
  <c r="G20" i="20"/>
  <c r="H20" i="20"/>
  <c r="O20" i="13"/>
  <c r="F20" i="13"/>
  <c r="L20" i="13"/>
  <c r="I20" i="13"/>
  <c r="F20" i="20"/>
  <c r="I20" i="20"/>
  <c r="K20" i="20"/>
  <c r="D20" i="20"/>
  <c r="J20" i="20"/>
  <c r="D7" i="20"/>
  <c r="B5" i="20" l="1"/>
  <c r="N7" i="20"/>
  <c r="E24" i="20" l="1"/>
  <c r="E27" i="20"/>
  <c r="E42" i="20"/>
  <c r="E55" i="20"/>
  <c r="E45" i="20"/>
  <c r="E47" i="20"/>
  <c r="E52" i="20"/>
  <c r="E25" i="20"/>
  <c r="E28" i="20"/>
  <c r="E48" i="20"/>
  <c r="E23" i="20"/>
  <c r="E41" i="20"/>
  <c r="E51" i="20"/>
  <c r="E37" i="20"/>
  <c r="E44" i="20"/>
  <c r="E26" i="20"/>
  <c r="E40" i="20"/>
  <c r="E30" i="20"/>
  <c r="E49" i="20"/>
  <c r="E46" i="20"/>
  <c r="E39" i="20"/>
  <c r="E50" i="20"/>
  <c r="E34" i="20"/>
  <c r="E35" i="20"/>
  <c r="E31" i="20"/>
  <c r="E43" i="20"/>
  <c r="E53" i="20"/>
  <c r="E29" i="20"/>
  <c r="E54" i="20"/>
  <c r="E33" i="20"/>
  <c r="E32" i="20"/>
  <c r="E22" i="20"/>
  <c r="E38" i="20"/>
  <c r="E36" i="20"/>
  <c r="E18" i="20"/>
  <c r="E20" i="20"/>
  <c r="C63" i="20"/>
  <c r="C62" i="20"/>
  <c r="C61" i="20"/>
  <c r="C60" i="20"/>
  <c r="C59" i="20"/>
  <c r="C58" i="20"/>
  <c r="C57" i="20"/>
  <c r="C56" i="20"/>
  <c r="B56" i="20"/>
  <c r="A56" i="20"/>
  <c r="L21" i="20"/>
  <c r="L17" i="20"/>
  <c r="D17" i="20" s="1"/>
  <c r="L16" i="20"/>
  <c r="D16" i="20" s="1"/>
  <c r="L15" i="20"/>
  <c r="D15" i="20" s="1"/>
  <c r="L14" i="20"/>
  <c r="D14" i="20" s="1"/>
  <c r="L13" i="20"/>
  <c r="D13" i="20" s="1"/>
  <c r="L12" i="20"/>
  <c r="D12" i="20" s="1"/>
  <c r="L11" i="20"/>
  <c r="D11" i="20" s="1"/>
  <c r="C9" i="20"/>
  <c r="A9" i="20"/>
  <c r="L9" i="20" s="1"/>
  <c r="D9" i="20" s="1"/>
  <c r="T7" i="20"/>
  <c r="S7" i="20"/>
  <c r="R7" i="20"/>
  <c r="Q7" i="20"/>
  <c r="P7" i="20"/>
  <c r="O7" i="20"/>
  <c r="M7" i="20"/>
  <c r="B1" i="20"/>
  <c r="D21" i="20" l="1"/>
  <c r="E21" i="20"/>
  <c r="E12" i="20"/>
  <c r="E9" i="20"/>
  <c r="E11" i="20"/>
  <c r="E14" i="20"/>
  <c r="E17" i="20"/>
  <c r="E16" i="20"/>
  <c r="E15" i="20"/>
  <c r="E13" i="20"/>
  <c r="N16" i="20"/>
  <c r="N11" i="20"/>
  <c r="N14" i="20"/>
  <c r="N9" i="20"/>
  <c r="N17" i="20"/>
  <c r="N12" i="20"/>
  <c r="N21" i="20"/>
  <c r="N15" i="20"/>
  <c r="N13" i="20"/>
  <c r="M21" i="20"/>
  <c r="P13" i="20"/>
  <c r="O17" i="20"/>
  <c r="S17" i="20"/>
  <c r="Q21" i="20"/>
  <c r="R15" i="20"/>
  <c r="Q14" i="20"/>
  <c r="R14" i="20"/>
  <c r="R13" i="20"/>
  <c r="O21" i="20"/>
  <c r="R21" i="20"/>
  <c r="S21"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P21" i="20"/>
  <c r="T21" i="20"/>
  <c r="M14" i="20"/>
  <c r="G21" i="20" l="1"/>
  <c r="H21" i="20"/>
  <c r="J21" i="20"/>
  <c r="I21" i="20"/>
  <c r="K21" i="20"/>
  <c r="F21" i="20"/>
  <c r="H9" i="20"/>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B9" i="13"/>
  <c r="C13" i="6"/>
  <c r="O7" i="8" l="1"/>
  <c r="N7" i="8"/>
  <c r="M7" i="8"/>
  <c r="L7" i="8"/>
  <c r="AK7" i="8" l="1"/>
  <c r="AJ7" i="8"/>
  <c r="AI7" i="8"/>
  <c r="AH7" i="8"/>
  <c r="AG7" i="8"/>
  <c r="AF7" i="8"/>
  <c r="AE7" i="8"/>
  <c r="AD7" i="8"/>
  <c r="AC7" i="8"/>
  <c r="AB7" i="8"/>
  <c r="AA7" i="8"/>
  <c r="Z7" i="8"/>
  <c r="Y7" i="8"/>
  <c r="X7" i="8"/>
  <c r="W7" i="8"/>
  <c r="U7" i="8"/>
  <c r="T7" i="8"/>
  <c r="S7" i="8"/>
  <c r="R7" i="8"/>
  <c r="Q7" i="8"/>
  <c r="P7" i="8"/>
  <c r="K7" i="8"/>
  <c r="J7" i="8"/>
  <c r="I7" i="8"/>
  <c r="H7" i="8"/>
  <c r="G7" i="8"/>
  <c r="F7" i="8"/>
  <c r="E7" i="8"/>
  <c r="D7" i="8"/>
  <c r="A9" i="13" l="1"/>
  <c r="O6" i="13"/>
  <c r="N6" i="13"/>
  <c r="M6" i="13"/>
  <c r="L6" i="13"/>
  <c r="K6" i="13"/>
  <c r="J6" i="13"/>
  <c r="I6" i="13"/>
  <c r="H6" i="13"/>
  <c r="G6" i="13"/>
  <c r="E6" i="13"/>
  <c r="D6" i="13"/>
  <c r="N16" i="13" l="1"/>
  <c r="M16" i="13"/>
  <c r="M13" i="13"/>
  <c r="N13" i="13"/>
  <c r="M17" i="13"/>
  <c r="N17" i="13"/>
  <c r="M11" i="13"/>
  <c r="N11" i="13"/>
  <c r="N12" i="13"/>
  <c r="M12" i="13"/>
  <c r="M14" i="13"/>
  <c r="N14" i="13"/>
  <c r="N15" i="13"/>
  <c r="M15" i="13"/>
  <c r="K12" i="13"/>
  <c r="J12" i="13"/>
  <c r="K16" i="13"/>
  <c r="J16" i="13"/>
  <c r="J13" i="13"/>
  <c r="K13" i="13"/>
  <c r="J17" i="13"/>
  <c r="K17" i="13"/>
  <c r="J14" i="13"/>
  <c r="K14" i="13"/>
  <c r="K11" i="13"/>
  <c r="J11" i="13"/>
  <c r="K15" i="13"/>
  <c r="J15" i="13"/>
  <c r="G12" i="13"/>
  <c r="H12" i="13"/>
  <c r="G16" i="13"/>
  <c r="H16" i="13"/>
  <c r="H15" i="13"/>
  <c r="G15" i="13"/>
  <c r="G17" i="13"/>
  <c r="H17" i="13"/>
  <c r="H14" i="13"/>
  <c r="G14" i="13"/>
  <c r="H13" i="13"/>
  <c r="G13" i="13"/>
  <c r="H11" i="13"/>
  <c r="G11" i="13"/>
  <c r="E12" i="13"/>
  <c r="D12" i="13"/>
  <c r="E16" i="13"/>
  <c r="D16" i="13"/>
  <c r="D17" i="13"/>
  <c r="E17" i="13"/>
  <c r="D14" i="13"/>
  <c r="E14" i="13"/>
  <c r="E15" i="13"/>
  <c r="D15" i="13"/>
  <c r="D13" i="13"/>
  <c r="E13" i="13"/>
  <c r="D11" i="13"/>
  <c r="E11" i="13"/>
  <c r="M9" i="13"/>
  <c r="N9" i="13"/>
  <c r="J9" i="13"/>
  <c r="K9" i="13"/>
  <c r="G9" i="13"/>
  <c r="H9" i="13"/>
  <c r="D9" i="13"/>
  <c r="E9" i="13"/>
  <c r="O12" i="13" l="1"/>
  <c r="I13" i="13"/>
  <c r="O17" i="13"/>
  <c r="L13" i="13"/>
  <c r="F12" i="13"/>
  <c r="I9" i="13"/>
  <c r="F9" i="13"/>
  <c r="F17" i="13"/>
  <c r="O14" i="13"/>
  <c r="I12" i="13"/>
  <c r="O15" i="13"/>
  <c r="F16" i="13"/>
  <c r="O13" i="13"/>
  <c r="O9" i="13"/>
  <c r="L16" i="13"/>
  <c r="L12" i="13"/>
  <c r="I17" i="13"/>
  <c r="F14" i="13"/>
  <c r="I14" i="13"/>
  <c r="F15" i="13"/>
  <c r="L15" i="13"/>
  <c r="I16" i="13"/>
  <c r="L14" i="13"/>
  <c r="L17" i="13"/>
  <c r="F13" i="13"/>
  <c r="L9" i="13"/>
  <c r="L11" i="13"/>
  <c r="O16" i="13"/>
  <c r="I15" i="13"/>
  <c r="I11" i="13"/>
  <c r="F11" i="13"/>
  <c r="O11" i="13"/>
  <c r="C63" i="8" l="1"/>
  <c r="C62" i="8"/>
  <c r="C61" i="8"/>
  <c r="C60" i="8"/>
  <c r="C59" i="8"/>
  <c r="C58" i="8"/>
  <c r="C57" i="8"/>
  <c r="C56" i="8"/>
  <c r="A56" i="8"/>
  <c r="A9" i="8"/>
  <c r="V9" i="8" s="1"/>
  <c r="D9" i="8" l="1"/>
  <c r="N15" i="8"/>
  <c r="L15" i="8"/>
  <c r="O15" i="8"/>
  <c r="M15" i="8"/>
  <c r="N12" i="8"/>
  <c r="M12" i="8"/>
  <c r="O12" i="8"/>
  <c r="L12" i="8"/>
  <c r="O16" i="8"/>
  <c r="L16" i="8"/>
  <c r="M16" i="8"/>
  <c r="N16" i="8"/>
  <c r="M13" i="8"/>
  <c r="N13" i="8"/>
  <c r="O13" i="8"/>
  <c r="L13" i="8"/>
  <c r="O17" i="8"/>
  <c r="L17" i="8"/>
  <c r="M17" i="8"/>
  <c r="N17" i="8"/>
  <c r="L11" i="8"/>
  <c r="N11" i="8"/>
  <c r="M11" i="8"/>
  <c r="O11" i="8"/>
  <c r="M14" i="8"/>
  <c r="N14" i="8"/>
  <c r="L14" i="8"/>
  <c r="O14" i="8"/>
  <c r="O9" i="8"/>
  <c r="L9" i="8"/>
  <c r="M9" i="8"/>
  <c r="N9" i="8"/>
  <c r="H16" i="8"/>
  <c r="R16" i="8"/>
  <c r="AA16" i="8"/>
  <c r="AI16" i="8"/>
  <c r="I16" i="8"/>
  <c r="S16" i="8"/>
  <c r="AB16" i="8"/>
  <c r="AJ16" i="8"/>
  <c r="Z16" i="8"/>
  <c r="J16" i="8"/>
  <c r="T16" i="8"/>
  <c r="AC16" i="8"/>
  <c r="AK16" i="8"/>
  <c r="AH16" i="8"/>
  <c r="K16" i="8"/>
  <c r="U16" i="8"/>
  <c r="AD16" i="8"/>
  <c r="D16" i="8"/>
  <c r="W16" i="8"/>
  <c r="AE16" i="8"/>
  <c r="Q16" i="8"/>
  <c r="E16" i="8"/>
  <c r="X16" i="8"/>
  <c r="AF16" i="8"/>
  <c r="F16" i="8"/>
  <c r="P16" i="8"/>
  <c r="Y16" i="8"/>
  <c r="AG16" i="8"/>
  <c r="G16" i="8"/>
  <c r="D12" i="8"/>
  <c r="W12" i="8"/>
  <c r="AE12" i="8"/>
  <c r="U12" i="8"/>
  <c r="E12" i="8"/>
  <c r="X12" i="8"/>
  <c r="AF12" i="8"/>
  <c r="AD12" i="8"/>
  <c r="F12" i="8"/>
  <c r="P12" i="8"/>
  <c r="Y12" i="8"/>
  <c r="AG12" i="8"/>
  <c r="G12" i="8"/>
  <c r="Q12" i="8"/>
  <c r="Z12" i="8"/>
  <c r="AH12" i="8"/>
  <c r="H12" i="8"/>
  <c r="R12" i="8"/>
  <c r="AA12" i="8"/>
  <c r="AI12" i="8"/>
  <c r="I12" i="8"/>
  <c r="S12" i="8"/>
  <c r="AB12" i="8"/>
  <c r="AJ12" i="8"/>
  <c r="J12" i="8"/>
  <c r="T12" i="8"/>
  <c r="AC12" i="8"/>
  <c r="AK12" i="8"/>
  <c r="K12" i="8"/>
  <c r="E13" i="8"/>
  <c r="X13" i="8"/>
  <c r="AF13" i="8"/>
  <c r="F13" i="8"/>
  <c r="P13" i="8"/>
  <c r="Y13" i="8"/>
  <c r="AG13" i="8"/>
  <c r="G13" i="8"/>
  <c r="Q13" i="8"/>
  <c r="Z13" i="8"/>
  <c r="AH13" i="8"/>
  <c r="AE13" i="8"/>
  <c r="H13" i="8"/>
  <c r="R13" i="8"/>
  <c r="AA13" i="8"/>
  <c r="AI13" i="8"/>
  <c r="W13" i="8"/>
  <c r="I13" i="8"/>
  <c r="S13" i="8"/>
  <c r="AB13" i="8"/>
  <c r="AJ13" i="8"/>
  <c r="D13" i="8"/>
  <c r="J13" i="8"/>
  <c r="T13" i="8"/>
  <c r="AC13" i="8"/>
  <c r="AK13" i="8"/>
  <c r="K13" i="8"/>
  <c r="U13" i="8"/>
  <c r="AD13" i="8"/>
  <c r="I17" i="8"/>
  <c r="S17" i="8"/>
  <c r="AB17" i="8"/>
  <c r="AJ17" i="8"/>
  <c r="H17" i="8"/>
  <c r="J17" i="8"/>
  <c r="T17" i="8"/>
  <c r="AC17" i="8"/>
  <c r="AK17" i="8"/>
  <c r="K17" i="8"/>
  <c r="U17" i="8"/>
  <c r="AD17" i="8"/>
  <c r="AE17" i="8"/>
  <c r="W17" i="8"/>
  <c r="R17" i="8"/>
  <c r="E17" i="8"/>
  <c r="X17" i="8"/>
  <c r="AF17" i="8"/>
  <c r="Y17" i="8"/>
  <c r="AI17" i="8"/>
  <c r="F17" i="8"/>
  <c r="P17" i="8"/>
  <c r="AG17" i="8"/>
  <c r="AA17" i="8"/>
  <c r="G17" i="8"/>
  <c r="Q17" i="8"/>
  <c r="Z17" i="8"/>
  <c r="AH17" i="8"/>
  <c r="F14" i="8"/>
  <c r="P14" i="8"/>
  <c r="Y14" i="8"/>
  <c r="AG14" i="8"/>
  <c r="G14" i="8"/>
  <c r="Q14" i="8"/>
  <c r="Z14" i="8"/>
  <c r="AH14" i="8"/>
  <c r="AF14" i="8"/>
  <c r="H14" i="8"/>
  <c r="R14" i="8"/>
  <c r="AA14" i="8"/>
  <c r="AI14" i="8"/>
  <c r="I14" i="8"/>
  <c r="S14" i="8"/>
  <c r="AB14" i="8"/>
  <c r="AJ14" i="8"/>
  <c r="J14" i="8"/>
  <c r="T14" i="8"/>
  <c r="AC14" i="8"/>
  <c r="AK14" i="8"/>
  <c r="X14" i="8"/>
  <c r="K14" i="8"/>
  <c r="U14" i="8"/>
  <c r="AD14" i="8"/>
  <c r="D14" i="8"/>
  <c r="W14" i="8"/>
  <c r="AE14" i="8"/>
  <c r="E14" i="8"/>
  <c r="G15" i="8"/>
  <c r="Q15" i="8"/>
  <c r="Z15" i="8"/>
  <c r="AH15" i="8"/>
  <c r="AG15" i="8"/>
  <c r="H15" i="8"/>
  <c r="R15" i="8"/>
  <c r="AA15" i="8"/>
  <c r="AI15" i="8"/>
  <c r="I15" i="8"/>
  <c r="S15" i="8"/>
  <c r="AB15" i="8"/>
  <c r="AJ15" i="8"/>
  <c r="F15" i="8"/>
  <c r="J15" i="8"/>
  <c r="T15" i="8"/>
  <c r="AC15" i="8"/>
  <c r="AK15" i="8"/>
  <c r="Y15" i="8"/>
  <c r="K15" i="8"/>
  <c r="U15" i="8"/>
  <c r="AD15" i="8"/>
  <c r="D15" i="8"/>
  <c r="W15" i="8"/>
  <c r="AE15" i="8"/>
  <c r="P15" i="8"/>
  <c r="E15" i="8"/>
  <c r="X15" i="8"/>
  <c r="AF15" i="8"/>
  <c r="E11" i="8"/>
  <c r="X11" i="8"/>
  <c r="AF11" i="8"/>
  <c r="AC11" i="8"/>
  <c r="F11" i="8"/>
  <c r="P11" i="8"/>
  <c r="Y11" i="8"/>
  <c r="AG11" i="8"/>
  <c r="AJ11" i="8"/>
  <c r="AE11" i="8"/>
  <c r="G11" i="8"/>
  <c r="Q11" i="8"/>
  <c r="Z11" i="8"/>
  <c r="AH11" i="8"/>
  <c r="AI11" i="8"/>
  <c r="W11" i="8"/>
  <c r="H11" i="8"/>
  <c r="R11" i="8"/>
  <c r="AA11" i="8"/>
  <c r="AK11" i="8"/>
  <c r="I11" i="8"/>
  <c r="S11" i="8"/>
  <c r="AB11" i="8"/>
  <c r="AD11" i="8"/>
  <c r="J11" i="8"/>
  <c r="T11" i="8"/>
  <c r="U11" i="8"/>
  <c r="F9" i="8"/>
  <c r="P9" i="8"/>
  <c r="Y9" i="8"/>
  <c r="AG9" i="8"/>
  <c r="AB9" i="8"/>
  <c r="E9" i="8"/>
  <c r="AF9" i="8"/>
  <c r="G9" i="8"/>
  <c r="Q9" i="8"/>
  <c r="Z9" i="8"/>
  <c r="AH9" i="8"/>
  <c r="S9" i="8"/>
  <c r="AK9" i="8"/>
  <c r="U9" i="8"/>
  <c r="AE9" i="8"/>
  <c r="X9" i="8"/>
  <c r="H9" i="8"/>
  <c r="R9" i="8"/>
  <c r="AA9" i="8"/>
  <c r="AI9" i="8"/>
  <c r="I9" i="8"/>
  <c r="AJ9" i="8"/>
  <c r="AD9" i="8"/>
  <c r="J9" i="8"/>
  <c r="T9" i="8"/>
  <c r="AC9" i="8"/>
  <c r="K9" i="8"/>
  <c r="W9" i="8"/>
  <c r="B1" i="13" l="1"/>
  <c r="B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Neil Hepworth</author>
  </authors>
  <commentList>
    <comment ref="E10" authorId="0" shapeId="0" xr:uid="{049552F5-4CF8-4470-BF60-F3C0084A4C71}">
      <text>
        <r>
          <rPr>
            <b/>
            <sz val="9"/>
            <color indexed="81"/>
            <rFont val="Tahoma"/>
            <family val="2"/>
          </rPr>
          <t>Note:</t>
        </r>
        <r>
          <rPr>
            <sz val="9"/>
            <color indexed="81"/>
            <rFont val="Tahoma"/>
            <family val="2"/>
          </rPr>
          <t xml:space="preserve">
Previously called Vocare.  Vocare operate under the umbrella of Totally Healthcare</t>
        </r>
      </text>
    </comment>
    <comment ref="F10" authorId="0" shapeId="0" xr:uid="{74FE278F-A6DF-4EB1-8334-33116DFD4FC6}">
      <text>
        <r>
          <rPr>
            <b/>
            <sz val="9"/>
            <color indexed="81"/>
            <rFont val="Tahoma"/>
            <family val="2"/>
          </rPr>
          <t>Note:</t>
        </r>
        <r>
          <rPr>
            <sz val="9"/>
            <color indexed="81"/>
            <rFont val="Tahoma"/>
            <family val="2"/>
          </rPr>
          <t xml:space="preserve">
Previously called Vocare.  Vocare operate under the umbrella of Totally Healthcare</t>
        </r>
      </text>
    </comment>
    <comment ref="G10" authorId="0" shapeId="0" xr:uid="{8BCC847D-1E10-4116-A5E2-5F562E525410}">
      <text>
        <r>
          <rPr>
            <b/>
            <sz val="9"/>
            <color indexed="81"/>
            <rFont val="Tahoma"/>
            <family val="2"/>
          </rPr>
          <t>Note:</t>
        </r>
        <r>
          <rPr>
            <sz val="9"/>
            <color indexed="81"/>
            <rFont val="Tahoma"/>
            <family val="2"/>
          </rPr>
          <t xml:space="preserve">
Previously called Vocare.  Vocare operate under the umbrella of Totally Healthcare</t>
        </r>
      </text>
    </comment>
    <comment ref="E25" authorId="0" shapeId="0" xr:uid="{E4259B76-1C83-4B6C-A80C-66C2A064CA33}">
      <text>
        <r>
          <rPr>
            <b/>
            <sz val="9"/>
            <color indexed="81"/>
            <rFont val="Tahoma"/>
            <family val="2"/>
          </rPr>
          <t>Note:</t>
        </r>
        <r>
          <rPr>
            <sz val="9"/>
            <color indexed="81"/>
            <rFont val="Tahoma"/>
            <family val="2"/>
          </rPr>
          <t xml:space="preserve">
A collaboration between London Ambulance Service
London Central &amp; West Unscheduled Care Collaborative
Practice Plus Group
</t>
        </r>
      </text>
    </comment>
    <comment ref="E37" authorId="0" shapeId="0" xr:uid="{5CF83D81-3BD8-4BCE-9AE5-F2BC03587C4D}">
      <text>
        <r>
          <rPr>
            <b/>
            <sz val="9"/>
            <color indexed="81"/>
            <rFont val="Tahoma"/>
            <family val="2"/>
          </rPr>
          <t>Note:</t>
        </r>
        <r>
          <rPr>
            <sz val="9"/>
            <color indexed="81"/>
            <rFont val="Tahoma"/>
            <family val="2"/>
          </rPr>
          <t xml:space="preserve">
Previously called Vocare.  Vocare operate under the umbrella of Totally Healthcare</t>
        </r>
      </text>
    </comment>
    <comment ref="F37" authorId="0" shapeId="0" xr:uid="{2E8FC860-2155-410F-B922-A684FA4218EA}">
      <text>
        <r>
          <rPr>
            <b/>
            <sz val="9"/>
            <color indexed="81"/>
            <rFont val="Tahoma"/>
            <family val="2"/>
          </rPr>
          <t>Note:</t>
        </r>
        <r>
          <rPr>
            <sz val="9"/>
            <color indexed="81"/>
            <rFont val="Tahoma"/>
            <family val="2"/>
          </rPr>
          <t xml:space="preserve">
Previously called Vocare.  Vocare operate under the umbrella of Totally Healthcare</t>
        </r>
      </text>
    </comment>
    <comment ref="G37" authorId="0" shapeId="0" xr:uid="{FE5AF7E9-3E63-440B-A2D5-A9D287EE82F7}">
      <text>
        <r>
          <rPr>
            <b/>
            <sz val="9"/>
            <color indexed="81"/>
            <rFont val="Tahoma"/>
            <family val="2"/>
          </rPr>
          <t>Note:</t>
        </r>
        <r>
          <rPr>
            <sz val="9"/>
            <color indexed="81"/>
            <rFont val="Tahoma"/>
            <family val="2"/>
          </rPr>
          <t xml:space="preserve">
Previously called Vocare.  Vocare operate under the umbrella of Totally Healthcare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Neil Hepworth</author>
    <author>Hepworth, Neil</author>
  </authors>
  <commentList>
    <comment ref="F19" authorId="0" shapeId="0" xr:uid="{5DA5256A-C042-4541-81CB-33E916D69CE2}">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19" authorId="0" shapeId="0" xr:uid="{1CD283CA-10F2-4BFB-B1AD-0BEA85CF2287}">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19" authorId="0" shapeId="0" xr:uid="{53260913-58B4-4603-825F-BB1594BFE541}">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19" authorId="0" shapeId="0" xr:uid="{1C7931A2-5507-4DE6-A229-193C75326A53}">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0" authorId="0" shapeId="0" xr:uid="{96E7FC3D-C2D3-454E-801B-C4FFC5C9433A}">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0" authorId="0" shapeId="0" xr:uid="{21FA99B0-38E7-4A36-90B8-01E5A0332F1A}">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0" authorId="0" shapeId="0" xr:uid="{F088059B-CB77-4385-AC2B-FFD9EDC380EC}">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0" authorId="0" shapeId="0" xr:uid="{FBBD23E3-BAB7-4414-AE9E-C56287A036B8}">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1" authorId="0" shapeId="0" xr:uid="{68922A7D-BD19-46A6-AE99-4A4A8FF84A12}">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1" authorId="0" shapeId="0" xr:uid="{F056D34C-DA2C-4631-B8E7-75C56D64DE48}">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1" authorId="0" shapeId="0" xr:uid="{AB2C5CF9-CD83-43B9-8468-F4F99B7D536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1" authorId="0" shapeId="0" xr:uid="{80850133-2200-4837-95D0-AD4A87E9F26D}">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2" authorId="0" shapeId="0" xr:uid="{1CB8EBE7-A908-45BF-84FC-6C0421231FA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2" authorId="0" shapeId="0" xr:uid="{49CE6D96-D104-40D6-AB93-497144E18187}">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2" authorId="0" shapeId="0" xr:uid="{F462DC52-2DE0-4D48-A530-C7C5C1793A8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2" authorId="0" shapeId="0" xr:uid="{666BA97B-7190-42CB-8D61-91F13546346B}">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3" authorId="0" shapeId="0" xr:uid="{A93F111B-5543-44AC-AAAE-804E27625E97}">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3" authorId="0" shapeId="0" xr:uid="{53742CFC-77DB-4FF8-B355-E760C5A28B77}">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3" authorId="0" shapeId="0" xr:uid="{EAA36255-B637-45C5-A712-33DBED64BFE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3" authorId="0" shapeId="0" xr:uid="{97F6C0CE-6344-4F39-8E4D-EF46BD45B1DB}">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4" authorId="0" shapeId="0" xr:uid="{FA21ECB0-F422-43B4-AE68-7D124B0CA33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4" authorId="0" shapeId="0" xr:uid="{B8A8439E-2E47-462F-874A-96BD73549769}">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4" authorId="0" shapeId="0" xr:uid="{A0714040-0DC3-4956-A2FD-589337FA5498}">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4" authorId="0" shapeId="0" xr:uid="{8459AFA7-62E7-4570-A71A-5E39B15DEDFA}">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48" authorId="1"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48" authorId="1"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49" authorId="1"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49" authorId="1"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0" authorId="1"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0" authorId="1"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1" authorId="1"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1" authorId="1"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2" authorId="1"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1"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1"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1"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1"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1"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1"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1"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1"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1"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1"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1"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1"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1"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1"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1"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1"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1"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1"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1"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1"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1"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1"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1"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F68" authorId="1"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69" authorId="1"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0" authorId="1"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1" authorId="1"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2" authorId="1"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3" authorId="1"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4" authorId="1"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5" authorId="1"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6" authorId="1"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7" authorId="1"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8" authorId="1"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9" authorId="1"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1"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1"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1"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1"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1"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1"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1"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1"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1"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1"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1"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1"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1"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1"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1"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1"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1"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H106" authorId="1" shapeId="0" xr:uid="{1F415476-EDDE-4190-9598-044CDA0A9295}">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06" authorId="1" shapeId="0" xr:uid="{8C417D66-66F2-4E79-A6C3-E3635D76A55D}">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107" authorId="1" shapeId="0" xr:uid="{E1DD8998-8A1A-4378-AFFF-86B58B4122ED}">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07" authorId="1" shapeId="0" xr:uid="{79D4C96E-806B-4889-84B5-D5298A8E05B0}">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108" authorId="1" shapeId="0" xr:uid="{A356D2ED-3950-4ADD-96AA-18548CC4533E}">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08" authorId="1" shapeId="0" xr:uid="{9CDC52FA-8011-403A-9650-0912578E144C}">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109" authorId="1" shapeId="0" xr:uid="{A66C4A7E-212B-400C-A152-0D5C701255C8}">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09" authorId="1" shapeId="0" xr:uid="{D46B5AB2-F114-475B-A0CD-1981B9F5F108}">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110" authorId="1" shapeId="0" xr:uid="{9C10DB77-F9EB-4683-9672-1B3FF3B1457A}">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10" authorId="1" shapeId="0" xr:uid="{E399BDCF-597C-4878-9445-A425CD8AB246}">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F112" authorId="0" shapeId="0" xr:uid="{C86F040B-2775-45B5-B373-9C67414CECF0}">
      <text>
        <r>
          <rPr>
            <b/>
            <sz val="9"/>
            <color indexed="81"/>
            <rFont val="Tahoma"/>
            <family val="2"/>
          </rPr>
          <t xml:space="preserve">Note:
</t>
        </r>
        <r>
          <rPr>
            <sz val="9"/>
            <color indexed="81"/>
            <rFont val="Tahoma"/>
            <family val="2"/>
          </rPr>
          <t xml:space="preserve">PPG took over telephony service provision on 25/04/23
</t>
        </r>
      </text>
    </comment>
  </commentList>
</comments>
</file>

<file path=xl/sharedStrings.xml><?xml version="1.0" encoding="utf-8"?>
<sst xmlns="http://schemas.openxmlformats.org/spreadsheetml/2006/main" count="7168" uniqueCount="715">
  <si>
    <t>Y63</t>
  </si>
  <si>
    <t>111AA1</t>
  </si>
  <si>
    <t>E02</t>
  </si>
  <si>
    <t>B01</t>
  </si>
  <si>
    <t>D14</t>
  </si>
  <si>
    <t>D01</t>
  </si>
  <si>
    <t>A03</t>
  </si>
  <si>
    <t>C01</t>
  </si>
  <si>
    <t>B02</t>
  </si>
  <si>
    <t>D13</t>
  </si>
  <si>
    <t>E03</t>
  </si>
  <si>
    <t>E12</t>
  </si>
  <si>
    <t>E05</t>
  </si>
  <si>
    <t>E09</t>
  </si>
  <si>
    <t>A01</t>
  </si>
  <si>
    <t>E13</t>
  </si>
  <si>
    <t>Y60</t>
  </si>
  <si>
    <t>Y59</t>
  </si>
  <si>
    <t>111AA6</t>
  </si>
  <si>
    <t>Y56</t>
  </si>
  <si>
    <t>Y61</t>
  </si>
  <si>
    <t>111AB2</t>
  </si>
  <si>
    <t>111AC5</t>
  </si>
  <si>
    <t>111AC6</t>
  </si>
  <si>
    <t>111AC7</t>
  </si>
  <si>
    <t>111AD5</t>
  </si>
  <si>
    <t>Y58</t>
  </si>
  <si>
    <t>111AG8</t>
  </si>
  <si>
    <t>111AG9</t>
  </si>
  <si>
    <t>111AH4</t>
  </si>
  <si>
    <t>111AH5</t>
  </si>
  <si>
    <t>111AH7</t>
  </si>
  <si>
    <t>111AH9</t>
  </si>
  <si>
    <t>111AI2</t>
  </si>
  <si>
    <t>111AI3</t>
  </si>
  <si>
    <t>111AI4</t>
  </si>
  <si>
    <t>111AI9</t>
  </si>
  <si>
    <t>111AD7</t>
  </si>
  <si>
    <t>111AF4</t>
  </si>
  <si>
    <t>111AG7</t>
  </si>
  <si>
    <t>111AH2</t>
  </si>
  <si>
    <t>Y62</t>
  </si>
  <si>
    <t>111AJ1</t>
  </si>
  <si>
    <t>What is IUC ADC?</t>
  </si>
  <si>
    <t>Data Quality</t>
  </si>
  <si>
    <t>Sources</t>
  </si>
  <si>
    <t>Produced by:</t>
  </si>
  <si>
    <t>Publication date:</t>
  </si>
  <si>
    <t>Data Extract Name</t>
  </si>
  <si>
    <t>Contract Area
Ref Codes</t>
  </si>
  <si>
    <t>Contract Area Name</t>
  </si>
  <si>
    <t>Region Code</t>
  </si>
  <si>
    <t>BRISDOC Healthcare Services Ltd</t>
  </si>
  <si>
    <t>BrisDoc</t>
  </si>
  <si>
    <t>111AI5</t>
  </si>
  <si>
    <t>Bristol, North Somerset &amp; South Gloucestershire (BRISDOC)</t>
  </si>
  <si>
    <t>South West</t>
  </si>
  <si>
    <t>Practice Plus Group</t>
  </si>
  <si>
    <t>PPG</t>
  </si>
  <si>
    <t>Gloucestershire</t>
  </si>
  <si>
    <t>North East Essex &amp; Suffolk</t>
  </si>
  <si>
    <t>East of England</t>
  </si>
  <si>
    <t>London</t>
  </si>
  <si>
    <t>Surrey Heartlands</t>
  </si>
  <si>
    <t>South East</t>
  </si>
  <si>
    <t>Dorset HealthCare</t>
  </si>
  <si>
    <t>DHC</t>
  </si>
  <si>
    <t>Dorset (DHC)</t>
  </si>
  <si>
    <t>DHU HealthCare CIC</t>
  </si>
  <si>
    <t>DHU</t>
  </si>
  <si>
    <t>Midlands</t>
  </si>
  <si>
    <t>Northamptonshire</t>
  </si>
  <si>
    <t>Milton Keynes</t>
  </si>
  <si>
    <t>Herts Urgent Care</t>
  </si>
  <si>
    <t>HUC</t>
  </si>
  <si>
    <t>Hertfordshire</t>
  </si>
  <si>
    <t>Cambridgeshire and Peterborough</t>
  </si>
  <si>
    <t>Luton and Bedfordshire</t>
  </si>
  <si>
    <t>West Essex (HUC)</t>
  </si>
  <si>
    <t>IC24</t>
  </si>
  <si>
    <t>Norfolk including Great Yarmouth and Waveney</t>
  </si>
  <si>
    <t>Mid &amp; South Essex</t>
  </si>
  <si>
    <t>Isle of Wight NHS Trust</t>
  </si>
  <si>
    <t>IOW</t>
  </si>
  <si>
    <t>Isle of Wight</t>
  </si>
  <si>
    <t>London Ambulance Service NHS Trust</t>
  </si>
  <si>
    <t>LAS</t>
  </si>
  <si>
    <t>South East London</t>
  </si>
  <si>
    <t>North East London</t>
  </si>
  <si>
    <t>North West London</t>
  </si>
  <si>
    <t>London Central and West Unscheduled Care Collaborative</t>
  </si>
  <si>
    <t>LCW</t>
  </si>
  <si>
    <t>North Central London</t>
  </si>
  <si>
    <t>North East Ambulance Service NHS Foundation Trust</t>
  </si>
  <si>
    <t>NEAS</t>
  </si>
  <si>
    <t>North East</t>
  </si>
  <si>
    <t xml:space="preserve">NHS North Of England Commissioning Support Unit </t>
  </si>
  <si>
    <t>NECS</t>
  </si>
  <si>
    <t>111AI7</t>
  </si>
  <si>
    <t>Yorkshire and Humber (NECS)</t>
  </si>
  <si>
    <t>North West</t>
  </si>
  <si>
    <t>South Central Ambulance Service NHS Foundation Trust</t>
  </si>
  <si>
    <t>SCAS</t>
  </si>
  <si>
    <t>Thames Valley</t>
  </si>
  <si>
    <t>Hampshire and Surrey Heath</t>
  </si>
  <si>
    <t>South East Coast Ambulance Service NHS Foundation Trust</t>
  </si>
  <si>
    <t>SECAmb</t>
  </si>
  <si>
    <t>Staffordshire</t>
  </si>
  <si>
    <t>Region</t>
  </si>
  <si>
    <t>00L</t>
  </si>
  <si>
    <t>North East and Yorkshire</t>
  </si>
  <si>
    <t>North East Ambulance Service</t>
  </si>
  <si>
    <t>00N</t>
  </si>
  <si>
    <t>00P</t>
  </si>
  <si>
    <t>13T</t>
  </si>
  <si>
    <t>16C</t>
  </si>
  <si>
    <t>84H</t>
  </si>
  <si>
    <t>99C</t>
  </si>
  <si>
    <t>71E</t>
  </si>
  <si>
    <t>52R</t>
  </si>
  <si>
    <t>15M</t>
  </si>
  <si>
    <t>06K</t>
  </si>
  <si>
    <t>06N</t>
  </si>
  <si>
    <t>06H</t>
  </si>
  <si>
    <t>78H</t>
  </si>
  <si>
    <t>03W</t>
  </si>
  <si>
    <t>04C</t>
  </si>
  <si>
    <t>04V</t>
  </si>
  <si>
    <t>93C</t>
  </si>
  <si>
    <t>London Central &amp; West Unscheduled Care Collaborative</t>
  </si>
  <si>
    <t>72Q</t>
  </si>
  <si>
    <t>London Ambulance Service</t>
  </si>
  <si>
    <t>11N</t>
  </si>
  <si>
    <t>04Y</t>
  </si>
  <si>
    <t>05D</t>
  </si>
  <si>
    <t>05G</t>
  </si>
  <si>
    <t>05Q</t>
  </si>
  <si>
    <t>05V</t>
  </si>
  <si>
    <t>05W</t>
  </si>
  <si>
    <t>00Q</t>
  </si>
  <si>
    <t>00R</t>
  </si>
  <si>
    <t>00T</t>
  </si>
  <si>
    <t>00V</t>
  </si>
  <si>
    <t>00X</t>
  </si>
  <si>
    <t>00Y</t>
  </si>
  <si>
    <t>01A</t>
  </si>
  <si>
    <t>01D</t>
  </si>
  <si>
    <t>01E</t>
  </si>
  <si>
    <t>01F</t>
  </si>
  <si>
    <t>01G</t>
  </si>
  <si>
    <t>01H</t>
  </si>
  <si>
    <t>01J</t>
  </si>
  <si>
    <t>01T</t>
  </si>
  <si>
    <t>01V</t>
  </si>
  <si>
    <t>01W</t>
  </si>
  <si>
    <t>01X</t>
  </si>
  <si>
    <t>01Y</t>
  </si>
  <si>
    <t>02A</t>
  </si>
  <si>
    <t>02E</t>
  </si>
  <si>
    <t>02G</t>
  </si>
  <si>
    <t>02H</t>
  </si>
  <si>
    <t>02M</t>
  </si>
  <si>
    <t>12F</t>
  </si>
  <si>
    <t>14L</t>
  </si>
  <si>
    <t>27D</t>
  </si>
  <si>
    <t>99A</t>
  </si>
  <si>
    <t>36L</t>
  </si>
  <si>
    <t>26A</t>
  </si>
  <si>
    <t>Integrated Care 24</t>
  </si>
  <si>
    <t>10Q</t>
  </si>
  <si>
    <t>South Central Ambulance Service</t>
  </si>
  <si>
    <t>14Y</t>
  </si>
  <si>
    <t>15A</t>
  </si>
  <si>
    <t>92G</t>
  </si>
  <si>
    <t>Medvivo</t>
  </si>
  <si>
    <t>11M</t>
  </si>
  <si>
    <t>06Q</t>
  </si>
  <si>
    <t>Mid and South Essex</t>
  </si>
  <si>
    <t>07G</t>
  </si>
  <si>
    <t>99E</t>
  </si>
  <si>
    <t>99F</t>
  </si>
  <si>
    <t>99G</t>
  </si>
  <si>
    <t>06L</t>
  </si>
  <si>
    <t>North East Essex and Suffolk</t>
  </si>
  <si>
    <t>06T</t>
  </si>
  <si>
    <t>07K</t>
  </si>
  <si>
    <t>11X</t>
  </si>
  <si>
    <t>10R</t>
  </si>
  <si>
    <t>92A</t>
  </si>
  <si>
    <t>07H</t>
  </si>
  <si>
    <t>11J</t>
  </si>
  <si>
    <t>Dorset HeathCare</t>
  </si>
  <si>
    <t>15C</t>
  </si>
  <si>
    <t>Bristol, North Somerset &amp; South Gloucestershire</t>
  </si>
  <si>
    <t>15N</t>
  </si>
  <si>
    <t>02P</t>
  </si>
  <si>
    <t>02Q</t>
  </si>
  <si>
    <t>02T</t>
  </si>
  <si>
    <t>02X</t>
  </si>
  <si>
    <t>02Y</t>
  </si>
  <si>
    <t>03F</t>
  </si>
  <si>
    <t>03H</t>
  </si>
  <si>
    <t>03K</t>
  </si>
  <si>
    <t>03L</t>
  </si>
  <si>
    <t>03N</t>
  </si>
  <si>
    <t>03Q</t>
  </si>
  <si>
    <t>03R</t>
  </si>
  <si>
    <t>15F</t>
  </si>
  <si>
    <t>36J</t>
  </si>
  <si>
    <t>42D</t>
  </si>
  <si>
    <t>15E</t>
  </si>
  <si>
    <t>18C</t>
  </si>
  <si>
    <t>09D</t>
  </si>
  <si>
    <t>Kent, Medway &amp; Sussex</t>
  </si>
  <si>
    <t>South East Coast Ambulance Service</t>
  </si>
  <si>
    <t>91Q</t>
  </si>
  <si>
    <t>97R</t>
  </si>
  <si>
    <t>70F</t>
  </si>
  <si>
    <t>Validation 1</t>
  </si>
  <si>
    <t>Validation 2</t>
  </si>
  <si>
    <t>Validation 3</t>
  </si>
  <si>
    <t>*</t>
  </si>
  <si>
    <t>England</t>
  </si>
  <si>
    <t>National</t>
  </si>
  <si>
    <t>Number of calls received</t>
  </si>
  <si>
    <t>-----------</t>
  </si>
  <si>
    <t>Number of answered calls</t>
  </si>
  <si>
    <t>BRISDOC</t>
  </si>
  <si>
    <t>Number of calls abandoned</t>
  </si>
  <si>
    <t>Calls abandoned in 30 seconds or less</t>
  </si>
  <si>
    <t>Calls abandoned after 60 seconds</t>
  </si>
  <si>
    <t>Number of calls where person triaged</t>
  </si>
  <si>
    <t>Area</t>
  </si>
  <si>
    <t>Number of calls answered within 60 seconds</t>
  </si>
  <si>
    <t>Total number of callers recommended to contact primary care services</t>
  </si>
  <si>
    <t>Calls abandoned in over 30 seconds and up to and including 60 seconds</t>
  </si>
  <si>
    <t>E15</t>
  </si>
  <si>
    <t>B03</t>
  </si>
  <si>
    <t>B04</t>
  </si>
  <si>
    <t>B05</t>
  </si>
  <si>
    <t>B06</t>
  </si>
  <si>
    <t>B02 / (A03+B02)</t>
  </si>
  <si>
    <t>Total time to answer call</t>
  </si>
  <si>
    <t>Calls assessed by a clinician or Clinical Advisor</t>
  </si>
  <si>
    <t>Number of ambulance dispositions</t>
  </si>
  <si>
    <t>Number of callers recommended to attend Same Day Emergency Care (SDEC)</t>
  </si>
  <si>
    <t>E06</t>
  </si>
  <si>
    <t>Number of callers recommended to speak to primary care services</t>
  </si>
  <si>
    <t>Calls recommended to contact or speak to a dental practitioner</t>
  </si>
  <si>
    <t>Calls recommended to contact or speak to a pharmacist</t>
  </si>
  <si>
    <t>E14</t>
  </si>
  <si>
    <t>Calls recommended repeat presciption medication</t>
  </si>
  <si>
    <t>Number of callers recommended to contact or speak to another service</t>
  </si>
  <si>
    <t>E16</t>
  </si>
  <si>
    <t>Number of callers recommended self-care</t>
  </si>
  <si>
    <t>E18</t>
  </si>
  <si>
    <t>Number of callers recommended other outcome</t>
  </si>
  <si>
    <t>G03</t>
  </si>
  <si>
    <t>Number of calls where the caller was booked into a GP practice or GP access hub</t>
  </si>
  <si>
    <t>G05</t>
  </si>
  <si>
    <t>G07</t>
  </si>
  <si>
    <t>Number of calls where the caller was booked into a UTC</t>
  </si>
  <si>
    <t>G09</t>
  </si>
  <si>
    <t>G11</t>
  </si>
  <si>
    <t>Number of calls where the caller was booked into an SDEC service</t>
  </si>
  <si>
    <t>G14</t>
  </si>
  <si>
    <t>Number of calls where caller given any other appointment</t>
  </si>
  <si>
    <t>RegionCode</t>
  </si>
  <si>
    <t>ProviderCode</t>
  </si>
  <si>
    <t>Value</t>
  </si>
  <si>
    <t>MonthBeginning</t>
  </si>
  <si>
    <t>Contract Code</t>
  </si>
  <si>
    <t>Item Number</t>
  </si>
  <si>
    <t>B07min</t>
  </si>
  <si>
    <t>B07max</t>
  </si>
  <si>
    <t>B08min</t>
  </si>
  <si>
    <t>B08max</t>
  </si>
  <si>
    <t>95th centile call answer time minimum</t>
  </si>
  <si>
    <t>95th centile call answer time maximum</t>
  </si>
  <si>
    <t>99th centile call answer time minimum</t>
  </si>
  <si>
    <t>99th centile call answer time maximum</t>
  </si>
  <si>
    <t>Time in seconds</t>
  </si>
  <si>
    <t>ML CSU</t>
  </si>
  <si>
    <t>111AJ3</t>
  </si>
  <si>
    <t>D9Y0V</t>
  </si>
  <si>
    <t>M1J4Y</t>
  </si>
  <si>
    <t>D4U1Y</t>
  </si>
  <si>
    <t>A3A8R</t>
  </si>
  <si>
    <t>Yorkshire Ambulance Service</t>
  </si>
  <si>
    <t>X2C4Y</t>
  </si>
  <si>
    <t>B2M3M</t>
  </si>
  <si>
    <t>D2P2L</t>
  </si>
  <si>
    <t>M2L0M</t>
  </si>
  <si>
    <t>W2U3Z</t>
  </si>
  <si>
    <t>North West including Blackpool (ML CSU)</t>
  </si>
  <si>
    <t>Mid &amp; Lancs CSU</t>
  </si>
  <si>
    <t>NHS Midlands and Lancashire CSU</t>
  </si>
  <si>
    <t>Date</t>
  </si>
  <si>
    <t>User</t>
  </si>
  <si>
    <t>Changes Made</t>
  </si>
  <si>
    <t>Medvivo Group</t>
  </si>
  <si>
    <t>Rachel Star</t>
  </si>
  <si>
    <t>Template updated with new areas, removed test data and unnecessary months</t>
  </si>
  <si>
    <t>Updated Metrics to reflect changes in Weekly Sitrep sheet</t>
  </si>
  <si>
    <t>Proportion of calls assessed by a clinician or Clinical Advisor</t>
  </si>
  <si>
    <t>% of calls answered in 60 seconds or less</t>
  </si>
  <si>
    <t>% of calls referred to the ambulance service, of the calls triaged</t>
  </si>
  <si>
    <t>B06/A03</t>
  </si>
  <si>
    <t>B02/(A03+B02)</t>
  </si>
  <si>
    <t>D01/C01</t>
  </si>
  <si>
    <t>E03/C01</t>
  </si>
  <si>
    <t>B01/A03</t>
  </si>
  <si>
    <t>E02/C01</t>
  </si>
  <si>
    <t>Days</t>
  </si>
  <si>
    <t>Hide before publication</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</si>
  <si>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</si>
  <si>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About the Integrated Urgent Care Aggregate Data Collection (IUC ADC) - Provisional Statistics</t>
  </si>
  <si>
    <t>New 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</si>
  <si>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</si>
  <si>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</si>
  <si>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</si>
  <si>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</si>
  <si>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The IUC ADC data are supplied by providers of NHS 111 and Integrated Urgent Care services via the Strategic Data Collection Service (SDCS) at NHS Digital.</t>
  </si>
  <si>
    <t>https://www.england.nhs.uk/statistics/statistical-work-areas/iucadc-new-from-april-2021/</t>
  </si>
  <si>
    <t>Midlands and Lancashire Commissioning Support Unit (Blackpool)</t>
  </si>
  <si>
    <t>A01 / Days</t>
  </si>
  <si>
    <t>Average number of calls received per day</t>
  </si>
  <si>
    <t>NHS IUC / 111 Contract Area code</t>
  </si>
  <si>
    <t>NHS IUC / 111 Contract Area Name</t>
  </si>
  <si>
    <t>NHS 111 Telephony Service Provider Name</t>
  </si>
  <si>
    <t>NHS 111
Service Provider Name abbreviation</t>
  </si>
  <si>
    <t>IUC ADC Lead Data Supplier</t>
  </si>
  <si>
    <t>IUC ADC Lead Data Supplier Abbereviation</t>
  </si>
  <si>
    <t>QHM</t>
  </si>
  <si>
    <t>QRL</t>
  </si>
  <si>
    <t>QM7</t>
  </si>
  <si>
    <t>QUE</t>
  </si>
  <si>
    <t>QPM</t>
  </si>
  <si>
    <t>QHG</t>
  </si>
  <si>
    <t>QMJ</t>
  </si>
  <si>
    <t>QKK</t>
  </si>
  <si>
    <t>QT6</t>
  </si>
  <si>
    <t>QNC</t>
  </si>
  <si>
    <t>QWE</t>
  </si>
  <si>
    <t>QMM</t>
  </si>
  <si>
    <t>QU9</t>
  </si>
  <si>
    <t>QNQ</t>
  </si>
  <si>
    <t>QR1</t>
  </si>
  <si>
    <t>QH8</t>
  </si>
  <si>
    <t>QMF</t>
  </si>
  <si>
    <t>QJG</t>
  </si>
  <si>
    <t>QSL</t>
  </si>
  <si>
    <t>QXU</t>
  </si>
  <si>
    <t>QVV</t>
  </si>
  <si>
    <t>QUY</t>
  </si>
  <si>
    <t>QJK</t>
  </si>
  <si>
    <t>YAS</t>
  </si>
  <si>
    <t>NHS North Of England Commissioning Support Unit</t>
  </si>
  <si>
    <t>QF7</t>
  </si>
  <si>
    <t>QWO</t>
  </si>
  <si>
    <t>QOQ</t>
  </si>
  <si>
    <t>QHL</t>
  </si>
  <si>
    <t>QUA</t>
  </si>
  <si>
    <t>QWU</t>
  </si>
  <si>
    <t>QGH</t>
  </si>
  <si>
    <t>QOC</t>
  </si>
  <si>
    <t>QNX</t>
  </si>
  <si>
    <t>QKS</t>
  </si>
  <si>
    <t>QRV</t>
  </si>
  <si>
    <t>QOX</t>
  </si>
  <si>
    <t>North West Ambulance Service</t>
  </si>
  <si>
    <t>NWAS</t>
  </si>
  <si>
    <t>QE1</t>
  </si>
  <si>
    <t>QOP</t>
  </si>
  <si>
    <t>QYG</t>
  </si>
  <si>
    <t>QT1</t>
  </si>
  <si>
    <t>QJM</t>
  </si>
  <si>
    <t>QK1</t>
  </si>
  <si>
    <t>QJ2</t>
  </si>
  <si>
    <t>% of calls recommended to attend an emergency treatment centre (ETC), of the calls triaged</t>
  </si>
  <si>
    <t>Number of callers recommended to attend an ETC</t>
  </si>
  <si>
    <t>111AK7</t>
  </si>
  <si>
    <t>Leicestershire and Rutland (DHU)</t>
  </si>
  <si>
    <t>111AK6</t>
  </si>
  <si>
    <t>Lincolnshire (DHU)</t>
  </si>
  <si>
    <t>Integrated Care 24 Ltd</t>
  </si>
  <si>
    <t>111AK9</t>
  </si>
  <si>
    <t>South West London (PPG)</t>
  </si>
  <si>
    <t>Derbyshire (DHU)</t>
  </si>
  <si>
    <t>111AJ8</t>
  </si>
  <si>
    <t>Sub-ICB
ODS
code</t>
  </si>
  <si>
    <t>Sub-ICB location name</t>
  </si>
  <si>
    <t>Integrated
Care
Board</t>
  </si>
  <si>
    <t>ICB
Code</t>
  </si>
  <si>
    <t>NHS NORTH EAST AND NORTH CUMBRIA ICB - 84H</t>
  </si>
  <si>
    <t>NHS NORTH EAST AND NORTH CUMBRIA INTEGRATED CARE BOARD</t>
  </si>
  <si>
    <t>NHS NORTH EAST AND NORTH CUMBRIA ICB - 13T</t>
  </si>
  <si>
    <t>NHS NORTH EAST AND NORTH CUMBRIA ICB - 99C</t>
  </si>
  <si>
    <t>NHS  NORTH EAST AND NORTH CUMBRIA ICB - 00L</t>
  </si>
  <si>
    <t>NHS NORTH EAST AND NORTH CUMBRIA ICB - 00N</t>
  </si>
  <si>
    <t>NHS NORTH EAST AND NORTH CUMBRIA ICB - 00P</t>
  </si>
  <si>
    <t>NHS NORTH EAST AND NORTH CUMBRIA ICB - 16C</t>
  </si>
  <si>
    <t>NHS HAMPSHIRE AND ISLE OF WIGHT ICB - D9Y0V</t>
  </si>
  <si>
    <t>NHS HAMPSHIRE AND ISLE OF WIGHT INTEGRATED CARE BOARD</t>
  </si>
  <si>
    <t>NHS HERTFORDSHIRE AND WEST ESSEX ICB - 06K</t>
  </si>
  <si>
    <t>NHS HERTFORDSHIRE AND WEST ESSEX INTEGRATED CARE BOARD</t>
  </si>
  <si>
    <t>NHS HERTFORDSHIRE AND WEST ESSEX ICB - 06N</t>
  </si>
  <si>
    <t>NHS CAMBRIDGESHIRE AND PETERBOROUGH ICB - 06H</t>
  </si>
  <si>
    <t>NHS CAMBRIDGESHIRE AND PETERBOROUGH INTEGRATED CARE BOARD</t>
  </si>
  <si>
    <t>NHS NORTHAMPTONSHIRE ICB - 78H</t>
  </si>
  <si>
    <t>NHS NORTHAMPTONSHIRE INTEGRATED CARE BOARD</t>
  </si>
  <si>
    <t>NHS BEDFORDSHIRE, LUTON AND MILTON KEYNES ICB - M1J4Y</t>
  </si>
  <si>
    <t>NHS BEDFORDSHIRE, LUTON AND MILTON KEYNES INTEGRATED CARE BOARD</t>
  </si>
  <si>
    <t>NHS NORTH CENTRAL LONDON ICB - 93C</t>
  </si>
  <si>
    <t>NHS NORTH CENTRAL LONDON INTEGRATED CARE BOARD</t>
  </si>
  <si>
    <t>NHS SOUTH EAST LONDON ICB - 72Q</t>
  </si>
  <si>
    <t>NHS SOUTH EAST LONDON INTEGRATED CARE BOARD</t>
  </si>
  <si>
    <t>NHS CORNWALL AND THE ISLES OF SCILLY ICB - 11N</t>
  </si>
  <si>
    <t>NHS CORNWALL AND THE ISLES OF SCILLY INTEGRATED CARE BOARD</t>
  </si>
  <si>
    <t>NHS STAFFORDSHIRE AND STOKE-ON-TRENT ICB - 04Y</t>
  </si>
  <si>
    <t>NHS STAFFORDSHIRE AND STOKE-ON-TRENT INTEGRATED CARE BOARD</t>
  </si>
  <si>
    <t>NHS STAFFORDSHIRE AND STOKE-ON-TRENT ICB - 05D</t>
  </si>
  <si>
    <t>NHS STAFFORDSHIRE AND STOKE-ON-TRENT ICB - 05G</t>
  </si>
  <si>
    <t>NHS STAFFORDSHIRE AND STOKE-ON-TRENT ICB - 05Q</t>
  </si>
  <si>
    <t>NHS STAFFORDSHIRE AND STOKE-ON-TRENT ICB - 05V</t>
  </si>
  <si>
    <t>NHS STAFFORDSHIRE AND STOKE-ON-TRENT ICB - 05W</t>
  </si>
  <si>
    <t>NHS SOUTH WEST LONDON ICB - 36L</t>
  </si>
  <si>
    <t>NHS SOUTH WEST LONDON INTEGRATED CARE BOARD</t>
  </si>
  <si>
    <t>NHS NORFOLK AND WAVENEY ICB - 26A</t>
  </si>
  <si>
    <t>NHS NORFOLK AND WAVENEY INTEGRATED CARE BOARD</t>
  </si>
  <si>
    <t>NHS BUCKINGHAMSHIRE, OXFORDSHIRE AND BERKSHIRE WEST ICB - 15A</t>
  </si>
  <si>
    <t>NHS BUCKINGHAMSHIRE, OXFORDSHIRE AND BERKSHIRE WEST INTEGRATED CARE BOARD</t>
  </si>
  <si>
    <t>NHS BUCKINGHAMSHIRE, OXFORDSHIRE AND BERKSHIRE WEST ICB - 14Y</t>
  </si>
  <si>
    <t>NHS FRIMLEY ICB - D4U1Y</t>
  </si>
  <si>
    <t>NHS FRIMLEY INTEGRATED CARE BOARD</t>
  </si>
  <si>
    <t>NHS BUCKINGHAMSHIRE, OXFORDSHIRE AND BERKSHIRE WEST ICB - 10Q</t>
  </si>
  <si>
    <t>NHS GLOUCESTERSHIRE ICB - 11M</t>
  </si>
  <si>
    <t>NHS GLOUCESTERSHIRE INTEGRATED CARE BOARD</t>
  </si>
  <si>
    <t>NHS MID AND SOUTH ESSEX ICB - 99E</t>
  </si>
  <si>
    <t>NHS MID AND SOUTH ESSEX INTEGRATED CARE BOARD</t>
  </si>
  <si>
    <t>NHS MID AND SOUTH ESSEX ICB - 99F</t>
  </si>
  <si>
    <t>NHS MID AND SOUTH ESSEX ICB - 06Q</t>
  </si>
  <si>
    <t>NHS MID AND SOUTH ESSEX ICB - 99G</t>
  </si>
  <si>
    <t>NHS MID AND SOUTH ESSEX ICB - 07G</t>
  </si>
  <si>
    <t>NHS NORTH EAST LONDON ICB - A3A8R</t>
  </si>
  <si>
    <t>NHS NORTH EAST LONDON INTEGRATED CARE BOARD</t>
  </si>
  <si>
    <t>NHS SUFFOLK AND NORTH EAST ESSEX ICB - 06L</t>
  </si>
  <si>
    <t>NHS SUFFOLK AND NORTH EAST ESSEX INTEGRATED CARE BOARD</t>
  </si>
  <si>
    <t>NHS SUFFOLK AND NORTH EAST ESSEX ICB - 06T</t>
  </si>
  <si>
    <t>NHS SUFFOLK AND NORTH EAST ESSEX ICB - 07K</t>
  </si>
  <si>
    <t>NHS SOMERSET ICB - 11X</t>
  </si>
  <si>
    <t>NHS SOMERSET INTEGRATED CARE BOARD</t>
  </si>
  <si>
    <t>NHS HAMPSHIRE AND ISLE OF WIGHT ICB - 10R</t>
  </si>
  <si>
    <t>NHS SURREY HEARTLANDS  ICB - 92A</t>
  </si>
  <si>
    <t>NHS SURREY HEARTLANDS INTEGRATED CARE BOARD</t>
  </si>
  <si>
    <t>NHS HERTFORDSHIRE AND WEST ESSEX ICB - 07H</t>
  </si>
  <si>
    <t>NHS DORSET ICB - 11J</t>
  </si>
  <si>
    <t>NHS DORSET INTEGRATED CARE BOARD</t>
  </si>
  <si>
    <t>NHS BRISTOL, NORTH SOMERSET AND SOUTH GLOUCESTERSHIRE ICB - 15C</t>
  </si>
  <si>
    <t>NHS BRISTOL, NORTH SOMERSET AND SOUTH GLOUCESTERSHIRE INTEGRATED CARE BOARD</t>
  </si>
  <si>
    <t>NHS DEVON ICB - 15N</t>
  </si>
  <si>
    <t>NHS DEVON INTEGRATED CARE BOARD</t>
  </si>
  <si>
    <t>NHS SOUTH YORKSHIRE ICB - 02P</t>
  </si>
  <si>
    <t>NHS SOUTH YORKSHIRE INTEGRATED CARE BOARD</t>
  </si>
  <si>
    <t>NHS NOTTINGHAM AND NOTTINGHAMSHIRE ICB - 02Q</t>
  </si>
  <si>
    <t>NHS NOTTINGHAM AND NOTTINGHAMSHIRE INTEGRATED CARE BOARD</t>
  </si>
  <si>
    <t>NHS WEST YORKSHIRE ICB - 36J</t>
  </si>
  <si>
    <t>NHS WEST YORKSHIRE INTEGRATED CARE BOARD</t>
  </si>
  <si>
    <t>NHS WEST YORKSHIRE ICB - 02T</t>
  </si>
  <si>
    <t>NHS SOUTH YORKSHIRE ICB - 02X</t>
  </si>
  <si>
    <t>NHS HUMBER AND NORTH YORKSHIRE ICB - 02Y</t>
  </si>
  <si>
    <t>NHS HUMBER AND NORTH YORKSHIRE INTEGRATED CARE BOARD</t>
  </si>
  <si>
    <t>NHS HUMBER AND NORTH YORKSHIRE ICB - 03F</t>
  </si>
  <si>
    <t>NHS WEST YORKSHIRE ICB - X2C4Y</t>
  </si>
  <si>
    <t>NHS WEST YORKSHIRE ICB - 15F</t>
  </si>
  <si>
    <t>NHS HUMBER AND NORTH YORKSHIRE ICB - 03H</t>
  </si>
  <si>
    <t>NHS HUMBER AND NORTH YORKSHIRE ICB - 03K</t>
  </si>
  <si>
    <t>NHS HUMBER AND NORTH YORKSHIRE ICB - 42D</t>
  </si>
  <si>
    <t>NHS SOUTH YORKSHIRE ICB - 03L</t>
  </si>
  <si>
    <t>NHS SOUTH YORKSHIRE ICB - 03N</t>
  </si>
  <si>
    <t>NHS HUMBER AND NORTH YORKSHIRE ICB - 03Q</t>
  </si>
  <si>
    <t>NHS WEST YORKSHIRE ICB - 03R</t>
  </si>
  <si>
    <t>NHS BIRMINGHAM AND SOLIHULL ICB - 15E</t>
  </si>
  <si>
    <t>NHS BLACK COUNTRY ICB - D2P2L</t>
  </si>
  <si>
    <t>Black Country ICB</t>
  </si>
  <si>
    <t>NHS BIRMINGHAM AND SOLIHULL INTEGRATED CARE BOARD</t>
  </si>
  <si>
    <t>NHS BLACK COUNTRY INTEGRATED CARE BOARD</t>
  </si>
  <si>
    <t>NHS COVENTRY AND WARWICKSHIRE ICB - B2M3M</t>
  </si>
  <si>
    <t>NHS COVENTRY AND WARWICKSHIRE INTEGRATED CARE BOARD</t>
  </si>
  <si>
    <t>NHS HEREFORDSHIRE AND WORCESTERSHIRE ICB - 18C</t>
  </si>
  <si>
    <t>NHS HEREFORDSHIRE AND WORCESTERSHIRE INTEGRATED CARE BOARD</t>
  </si>
  <si>
    <t>NHS SHROPSHIRE, TELFORD AND WREKIN ICB - M2L0M</t>
  </si>
  <si>
    <t>NHS SHROPSHIRE, TELFORD AND WREKIN INTEGRATED CARE BOARD</t>
  </si>
  <si>
    <t>NHS SUSSEX ICB - 09D</t>
  </si>
  <si>
    <t>NHS SUSSEX INTEGRATED CARE BOARD</t>
  </si>
  <si>
    <t>NHS SUSSEX ICB - 97R</t>
  </si>
  <si>
    <t>NHS KENT AND MEDWAY ICB - 91Q</t>
  </si>
  <si>
    <t>NHS KENT AND MEDWAY INTEGRATED CARE BOARD</t>
  </si>
  <si>
    <t>NHS SUSSEX ICB - 70F</t>
  </si>
  <si>
    <t>NHS NORTH WEST LONDON ICB - W2U3Z</t>
  </si>
  <si>
    <t>NHS NORTH WEST LONDON INTEGRATED CARE BOARD</t>
  </si>
  <si>
    <t>NHS BATH AND NORTH EAST SOMERSET, SWINDON AND WILTSHIRE ICB - 92G</t>
  </si>
  <si>
    <t>NHS BATH AND NORTH EAST SOMERSET, SWINDON AND WILTSHIRE INTEGRATED CARE BOARD</t>
  </si>
  <si>
    <t>NHS LANCASHIRE AND SOUTH CUMBRIA ICB - 00Q</t>
  </si>
  <si>
    <t>NHS LANCASHIRE AND SOUTH CUMBRIA INTEGRATED CARE BOARD</t>
  </si>
  <si>
    <t>NHS LANCASHIRE AND SOUTH CUMBRIA ICB - 00R</t>
  </si>
  <si>
    <t>NHS GREATER MANCHESTER ICB - 00T</t>
  </si>
  <si>
    <t>NHS GREATER MANCHESTER INTEGRATED CARE BOARD</t>
  </si>
  <si>
    <t>NHS GREATER MANCHESTER ICB - 00V</t>
  </si>
  <si>
    <t>NHS CHESHIRE AND MERSEYSIDE ICB - 27D</t>
  </si>
  <si>
    <t>NHS CHESHIRE AND MERSEYSIDE INTEGRATED CARE BOARD</t>
  </si>
  <si>
    <t>NHS LANCASHIRE AND SOUTH CUMBRIA ICB - 00X</t>
  </si>
  <si>
    <t>NHS LANCASHIRE AND SOUTH CUMBRIA ICB - 01A</t>
  </si>
  <si>
    <t>NHS LANCASHIRE AND SOUTH CUMBRIA ICB - 02M</t>
  </si>
  <si>
    <t>NHS LANCASHIRE AND SOUTH CUMBRIA ICB - 01E</t>
  </si>
  <si>
    <t>NHS CHESHIRE AND MERSEYSIDE ICB - 01F</t>
  </si>
  <si>
    <t>NHS GREATER MANCHESTER ICB - 01D</t>
  </si>
  <si>
    <t>NHS CHESHIRE AND MERSEYSIDE ICB - 01J</t>
  </si>
  <si>
    <t>NHS CHESHIRE AND MERSEYSIDE ICB - 99A</t>
  </si>
  <si>
    <t>NHS GREATER MANCHESTER ICB - 14L</t>
  </si>
  <si>
    <t>NHS NORTH EAST AND NORTH CUMBRIA ICB - 01H</t>
  </si>
  <si>
    <t>NHS GREATER MANCHESTER ICB - 00Y</t>
  </si>
  <si>
    <t>NHS GREATER MANCHESTER ICB - 01G</t>
  </si>
  <si>
    <t>NHS CHESHIRE AND MERSEYSIDE ICB - 01T</t>
  </si>
  <si>
    <t>NHS CHESHIRE AND MERSEYSIDE ICB - 01V</t>
  </si>
  <si>
    <t>NHS CHESHIRE AND MERSEYSIDE ICB - 01X</t>
  </si>
  <si>
    <t>NHS GREATER MANCHESTER ICB - 01W</t>
  </si>
  <si>
    <t>NHS GREATER MANCHESTER ICB - 01Y</t>
  </si>
  <si>
    <t>NHS GREATER MANCHESTER ICB - 02A</t>
  </si>
  <si>
    <t>NHS CHESHIRE AND MERSEYSIDE ICB - 02E</t>
  </si>
  <si>
    <t>NHS LANCASHIRE AND SOUTH CUMBRIA ICB - 02G</t>
  </si>
  <si>
    <t>NHS GREATER MANCHESTER ICB - 02H</t>
  </si>
  <si>
    <t>NHS CHESHIRE AND MERSEYSIDE ICB - 12F</t>
  </si>
  <si>
    <t>NHS NOTTINGHAM AND NOTTINGHAMSHIRE ICB - 52R</t>
  </si>
  <si>
    <t>NHS LINCOLNSHIRE ICB - 71E</t>
  </si>
  <si>
    <t>NHS LINCOLNSHIRE INTEGRATED CARE BOARD</t>
  </si>
  <si>
    <t>NHS LEICESTER, LEICESTERSHIRE AND RUTLAND ICB - 03W</t>
  </si>
  <si>
    <t>NHS LEICESTER, LEICESTERSHIRE AND RUTLAND INTEGRATED CARE BOARD</t>
  </si>
  <si>
    <t>NHS LEICESTER, LEICESTERSHIRE AND RUTLAND ICB - 04C</t>
  </si>
  <si>
    <t>NHS LEICESTER, LEICESTERSHIRE AND RUTLAND ICB - 04V</t>
  </si>
  <si>
    <t>NHS DERBY AND DERBYSHIRE ICB - 15M</t>
  </si>
  <si>
    <t>NHS DERBY AND DERBYSHIRE INTEGRATED CARE BOARD</t>
  </si>
  <si>
    <t>111AL1</t>
  </si>
  <si>
    <t>Nottinghamshire (DHU)</t>
  </si>
  <si>
    <t>111AL2</t>
  </si>
  <si>
    <t>Devon (PPG)</t>
  </si>
  <si>
    <t>Proportion of calls abandoned</t>
  </si>
  <si>
    <t>Proportion of calls Abandoned
(KPI 1)</t>
  </si>
  <si>
    <t>Average speed to answer calls (seconds)
(KPI 2)</t>
  </si>
  <si>
    <t>Proportion of calls assessed by a clinician or Clinical Advisor
(KPI 4)</t>
  </si>
  <si>
    <t>Call Backs
Offered
in 20 mins
(KPI 5a)</t>
  </si>
  <si>
    <t>Proportion of calls abandoned
(KPI 1)</t>
  </si>
  <si>
    <t>Proportion of calls were assessed by a clinician or clinical advisor
(KPI 4)</t>
  </si>
  <si>
    <t>KPI</t>
  </si>
  <si>
    <t>Title</t>
  </si>
  <si>
    <t>Standard</t>
  </si>
  <si>
    <t>Freq.</t>
  </si>
  <si>
    <t>≤3%</t>
  </si>
  <si>
    <t>Monthly</t>
  </si>
  <si>
    <t>Average speed to answer calls</t>
  </si>
  <si>
    <t>≤20 seconds</t>
  </si>
  <si>
    <t>95th centile call answer time</t>
  </si>
  <si>
    <t>≤120 seconds</t>
  </si>
  <si>
    <t>≥50%</t>
  </si>
  <si>
    <t>5a/b</t>
  </si>
  <si>
    <t xml:space="preserve">5a: ≥90% </t>
  </si>
  <si>
    <t xml:space="preserve">5b: ≥90% </t>
  </si>
  <si>
    <t>Proportion of callers recommended self-care at the end of clinical input</t>
  </si>
  <si>
    <t>≥15%</t>
  </si>
  <si>
    <t>Proportion of callers allocated the first service type offered by Directory of Services</t>
  </si>
  <si>
    <t>≥80%</t>
  </si>
  <si>
    <t>Proportion of calls where the caller was booked into a GP practice or GP access hub</t>
  </si>
  <si>
    <t>≥75%</t>
  </si>
  <si>
    <t>≥70%</t>
  </si>
  <si>
    <t>Proportion of calls where the caller was booked into a UTC</t>
  </si>
  <si>
    <t>Proportion of calls where caller given a booked time slot with a Type 1 or 2 Emergency Department</t>
  </si>
  <si>
    <t>Proportion of calls where the caller was booked into a Same Day Emergency Care (SDEC) service</t>
  </si>
  <si>
    <t>Not applicable</t>
  </si>
  <si>
    <t>Description and Definitions of the KPIs</t>
  </si>
  <si>
    <t>ADC Ref</t>
  </si>
  <si>
    <t>Frequency</t>
  </si>
  <si>
    <t>Assesses</t>
  </si>
  <si>
    <t>Rationale</t>
  </si>
  <si>
    <t>Abandoned calls represent an unquantifiable clinical risk since, by definition, the needs of the caller are not established.</t>
  </si>
  <si>
    <t>Numerator</t>
  </si>
  <si>
    <t>Denominator</t>
  </si>
  <si>
    <t>Source</t>
  </si>
  <si>
    <t>The length of time before a call is answered is an important contributor to the overall patient experience. Prolonged delays in call answer time result in increasing rates of calls abandoned which generates clinical risk.</t>
  </si>
  <si>
    <t>B07</t>
  </si>
  <si>
    <t>Data Item</t>
  </si>
  <si>
    <t>System</t>
  </si>
  <si>
    <t>Patients should have the ability to speak to a clinician to ensure appropriate clinical outcomes.</t>
  </si>
  <si>
    <t>Standards</t>
  </si>
  <si>
    <t>5a&amp;b</t>
  </si>
  <si>
    <t>Proportion of calls assessed by a clinician in agreed timeframe</t>
  </si>
  <si>
    <t>NHS 111 Call Receiving Organisation/ CAS</t>
  </si>
  <si>
    <t>Patients should be assessed within a reasonable time, therefore, time to call back (where this is required) should be monitored.</t>
  </si>
  <si>
    <t>E17/(C04+C05)</t>
  </si>
  <si>
    <t>Urgent and Emergency Care Review (UECR) requirement for IUC to manage more callers without onward referral (‘Consult and Complete’).</t>
  </si>
  <si>
    <t>Activity needs to assure the appropriateness of ambulance dispositions.</t>
  </si>
  <si>
    <t>E27/E26</t>
  </si>
  <si>
    <t>Activity needs to assure the appropriateness of ETC dispositions.</t>
  </si>
  <si>
    <t>F03/F01</t>
  </si>
  <si>
    <t>IUC effectiveness is dependent on commissioning of adequate urgent care services and their inclusion in the Directory of Service (DoS) so that patient choice is respected.</t>
  </si>
  <si>
    <t>G03/G02</t>
  </si>
  <si>
    <t>This will measure whether patients have their primary care appointment arranged by the IUC service at a GP practice. This includes both ‘contact’ and ‘speak to’ dispositions.</t>
  </si>
  <si>
    <t xml:space="preserve"> ≥75%</t>
  </si>
  <si>
    <t>G05/G04</t>
  </si>
  <si>
    <t xml:space="preserve"> ≥70%</t>
  </si>
  <si>
    <t>G07/G06</t>
  </si>
  <si>
    <t>G09/G08</t>
  </si>
  <si>
    <t>This will measure whether patients have an appointment arranged by the IUC service with a Type 1 or 2 ED.</t>
  </si>
  <si>
    <t>G11/G10</t>
  </si>
  <si>
    <t>This will measure whether patients have an appointment arranged by the IUC service at a SDEC service.</t>
  </si>
  <si>
    <t>Notes</t>
  </si>
  <si>
    <t>There is an expectation that standards will be set for this KPI once data has started flowing to inform this.</t>
  </si>
  <si>
    <t>111AL3</t>
  </si>
  <si>
    <t>Cornwall (HUC)</t>
  </si>
  <si>
    <r>
      <t>Integrated Urgent Care Aggregate Data Collection: Metrics Month</t>
    </r>
    <r>
      <rPr>
        <b/>
        <vertAlign val="superscript"/>
        <sz val="10"/>
        <rFont val="Arial"/>
        <family val="2"/>
      </rPr>
      <t>1</t>
    </r>
  </si>
  <si>
    <r>
      <t>Integrated Urgent Care Aggregate Data Collection: Key Facts</t>
    </r>
    <r>
      <rPr>
        <b/>
        <vertAlign val="superscript"/>
        <sz val="10"/>
        <rFont val="Arial"/>
        <family val="2"/>
      </rPr>
      <t>1</t>
    </r>
  </si>
  <si>
    <r>
      <t>Integrated Urgent Care Aggregate Data Collection: Month</t>
    </r>
    <r>
      <rPr>
        <b/>
        <vertAlign val="superscript"/>
        <sz val="10"/>
        <rFont val="Arial"/>
        <family val="2"/>
      </rPr>
      <t>1</t>
    </r>
  </si>
  <si>
    <t>111NR1</t>
  </si>
  <si>
    <t>National Resilience (Vocare)</t>
  </si>
  <si>
    <t>111SA1</t>
  </si>
  <si>
    <t>Y99</t>
  </si>
  <si>
    <t>111 National Support</t>
  </si>
  <si>
    <t>111AL4</t>
  </si>
  <si>
    <t>West Midlands ICB (DHU)</t>
  </si>
  <si>
    <t>111AL5</t>
  </si>
  <si>
    <t>Somerset (HUC)</t>
  </si>
  <si>
    <t>NHS Black Country ICB</t>
  </si>
  <si>
    <t>DHU Healthcare</t>
  </si>
  <si>
    <t>111AL6</t>
  </si>
  <si>
    <t>BaNES, Swindon &amp; Wiltshire (Medvivo-PPG)</t>
  </si>
  <si>
    <t>≥90% for 5a and 5b</t>
  </si>
  <si>
    <t>Proportion of calls where the caller was booked into an IUC Treatment Service or home residence</t>
  </si>
  <si>
    <t>This will measure whether patients have an appointment arranged by the IUC service at an IUC Treatment Service or within their home residence. This includes both ‘contact’ and ‘speak to’ dispositions.</t>
  </si>
  <si>
    <t>This will measure whether patients have an appointment arranged by the IUC service at an Urgent Treatment Centre (UTC).</t>
  </si>
  <si>
    <t>≤80%</t>
  </si>
  <si>
    <t>KPI Summary 2023-24</t>
  </si>
  <si>
    <t>Please note only KPIs 1, 2, 4 and 5a are found within the Provisional IUC dataset which is a subset of the Official Monthly IUC return.</t>
  </si>
  <si>
    <t>The standard for this KPI is aspirational due to the ongoing impact of pandemic recovery. The standard will be reviewed for 2024/25.</t>
  </si>
  <si>
    <t>NHS 111 Call Receiving Organisation</t>
  </si>
  <si>
    <t>a) D14+H20/
D13+H19</t>
  </si>
  <si>
    <t>b) D23+H22/
D22+H21</t>
  </si>
  <si>
    <t>a) D14 Number of callers who needed to speak to a clinician or Clinical Advisor within 20 minutes (immediately), who were warm transferred or received a call back within 20 minutes + H20 Number of NHS 111 Online contacts where person was offered and accepted a call back and needed to speak to a clinician or Clinical Advisor within 20 minutes (immediately), who received a call back within 20 minutes.
b) D23 Number of callers who needed to speak to a clinician or Clinical Advisor within a timeframe over 20 minutes, who were warm transferred or received a call back within the specified timeframe + H22 Number of NHS 111 Online contacts where person was offered and accepted a call back and needed to speak to a clinician or Clinical Advisor within a timeframe over 20 minutes, received a call back within the specified timeframe.</t>
  </si>
  <si>
    <t>E20 Number of calls initially given a category 3 or 4 ambulance disposition that receive remote clinical intervention.</t>
  </si>
  <si>
    <t>E19 Number of calls initially given a category 3 or 4 ambulance disposition.</t>
  </si>
  <si>
    <t>Management Information system.</t>
  </si>
  <si>
    <t>Management Information System.</t>
  </si>
  <si>
    <t>C05 Number of calls where person triaged by any other Clinician.</t>
  </si>
  <si>
    <t>C04 Number of calls where person triaged by a Clinical Advisor.</t>
  </si>
  <si>
    <t>E17 Number of callers recommended self-care at the end of clinical input.</t>
  </si>
  <si>
    <t>a) D13 Number of callers who needed to speak to a clinician or Clinical Advisor within 20 minutes (immediately) + H19 Number of NHS 111 Online contacts where person was offered and accepted a call back and needed to speak to a clinician or Clinical Advisor within 20 minutes (immediately).
b) D22 Number of callers who needed to speak to a clinician or Clinical Advisor within a timeframe over 20 minutes + H21 Number of NHS 111 Online contacts where person was offered and accepted a call back and needed to speak to a clinician or Clinical Advisor within a timeframe over 20 minutes.</t>
  </si>
  <si>
    <t>C01 Number of calls where person triaged.</t>
  </si>
  <si>
    <t>D01 Calls assessed by a clinician or Clinical Advisor.</t>
  </si>
  <si>
    <t>B07 95th centile call answer time.</t>
  </si>
  <si>
    <t>A03 Number of answered calls.</t>
  </si>
  <si>
    <t>B06 Total time to call answer.</t>
  </si>
  <si>
    <t>A03 Number of calls answered + B02 Number of calls abandoned.</t>
  </si>
  <si>
    <t>B02 Number of calls abandoned.</t>
  </si>
  <si>
    <t>E27 Number of calls initially given an ETC disposition that receive remote clinical intervention.</t>
  </si>
  <si>
    <t>E26 Number of calls initially given an ETC disposition.</t>
  </si>
  <si>
    <t>G03 Number of calls where the caller was booked into a GP Practice or GP access hub.</t>
  </si>
  <si>
    <t>G02 DoS selections – GP Practice or GP access hub.</t>
  </si>
  <si>
    <t>F01 Calls where the Directory of Services is opened.</t>
  </si>
  <si>
    <t>F03 Calls where the caller is allocated the first service type offered by DoS.</t>
  </si>
  <si>
    <t>G05 Number of calls where the caller was booked into an IUC Treatment Service.</t>
  </si>
  <si>
    <t>G04 DoS selections – IUC Treatment Service.</t>
  </si>
  <si>
    <t>G07 Number of calls where the caller was booked into a UTC.</t>
  </si>
  <si>
    <t>G06 DoS selections – UTC.</t>
  </si>
  <si>
    <t>G09 Number of calls where caller given a booked time slot with a Type 1 or 2 ED.</t>
  </si>
  <si>
    <t>G08 DoS selections – Type 1 or 2 ED.</t>
  </si>
  <si>
    <t>G11 Number of calls where the caller was booked into an SDEC service.</t>
  </si>
  <si>
    <t>G10 DoS selections – SDEC service.</t>
  </si>
  <si>
    <t>Proportion of call backs assessed by a clinician in agreed timeframe</t>
  </si>
  <si>
    <t>Proportion of calls initially given a category 3 or 4 ambulance disposition that receive remote clinical intervention</t>
  </si>
  <si>
    <t>Proportion of calls initially given an ETC disposition that receive remote clinical intervention</t>
  </si>
  <si>
    <t>E20/E19</t>
  </si>
  <si>
    <t>Number of callers who needed to speak to a clinician or Clinical Advisor within 20 minutes (immediately)</t>
  </si>
  <si>
    <t>Number of callers who needed to speak to a clinician or Clinical Advisor within 20 minutes (immediately), who were warm transferred or received a call back within 20 minutes</t>
  </si>
  <si>
    <t>E04</t>
  </si>
  <si>
    <t xml:space="preserve">Number of callers recommended to attend a Type 1 or 2 ED </t>
  </si>
  <si>
    <t>Number of calls where the caller was booked into an IUC Treatment Service</t>
  </si>
  <si>
    <t>Number of calls where caller given a booked time slot with a Type 1 or 2 ED</t>
  </si>
  <si>
    <t>Average speed to call answer (seconds)
(KPI 2)</t>
  </si>
  <si>
    <t>Region Name</t>
  </si>
  <si>
    <t>111 Telephony Service Provider</t>
  </si>
  <si>
    <t>IUCADC Lead Data Provider</t>
  </si>
  <si>
    <t>Note</t>
  </si>
  <si>
    <t>North East And Yorkshire</t>
  </si>
  <si>
    <t>Totally Healthcare</t>
  </si>
  <si>
    <t>Yorkshire Ambulance Service NHS Foundation Trust</t>
  </si>
  <si>
    <t>North West Ambulance Service NHS Foundation Trust</t>
  </si>
  <si>
    <t>RX6</t>
  </si>
  <si>
    <t>R1F</t>
  </si>
  <si>
    <t>Y00415</t>
  </si>
  <si>
    <t>NNJ</t>
  </si>
  <si>
    <t>NKB</t>
  </si>
  <si>
    <t>RRU</t>
  </si>
  <si>
    <t>NLO</t>
  </si>
  <si>
    <t>NVE</t>
  </si>
  <si>
    <t>RYE</t>
  </si>
  <si>
    <t>NTP</t>
  </si>
  <si>
    <t>RDY</t>
  </si>
  <si>
    <t>NBP</t>
  </si>
  <si>
    <t>0AR</t>
  </si>
  <si>
    <t>RYD</t>
  </si>
  <si>
    <t>8J296</t>
  </si>
  <si>
    <t>01K</t>
  </si>
  <si>
    <t>NHS LANCASHIRE AND SOUTH CUMBRIA ICB - 01K</t>
  </si>
  <si>
    <t>Integrated Care Boards (ICBs): NHS 111 / IUC ADC Contract Areas and Service Providers / Lead Data Suppliers</t>
  </si>
  <si>
    <t>NHS England, 111 Operational Insights Team</t>
  </si>
  <si>
    <t>7 &amp; 8 Wellington Place, Leeds, LS1 4AP</t>
  </si>
  <si>
    <t>england.iuc111insights@nhs.net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</si>
</sst>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 yyyy"/>
    <numFmt numFmtId="165" formatCode="dd\-mmm\-yyyy"/>
    <numFmt numFmtId="166" formatCode="0.0%"/>
    <numFmt numFmtId="167" formatCode="mmmm\-yyyy"/>
  </numFmts>
  <fonts count="5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2"/>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b/>
      <sz val="10"/>
      <color theme="0" tint="-4.9989318521683403E-2"/>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vertAlign val="superscript"/>
      <sz val="10"/>
      <name val="Arial"/>
      <family val="2"/>
    </font>
    <font>
      <b/>
      <sz val="12"/>
      <color theme="1"/>
      <name val="Arial"/>
      <family val="2"/>
    </font>
    <font>
      <b/>
      <sz val="11"/>
      <color rgb="FF0070C0"/>
      <name val="Calibri"/>
      <family val="2"/>
      <scheme val="minor"/>
    </font>
    <font>
      <b/>
      <sz val="10"/>
      <color rgb="FF0070C0"/>
      <name val="Arial"/>
      <family val="2"/>
    </font>
    <font>
      <sz val="9"/>
      <name val="Arial"/>
      <family val="2"/>
    </font>
    <font>
      <sz val="9"/>
      <color rgb="FFFF0000"/>
      <name val="Arial"/>
      <family val="2"/>
    </font>
    <font>
      <sz val="12"/>
      <color theme="1"/>
      <name val="Arial"/>
      <family val="2"/>
    </font>
    <font>
      <sz val="12"/>
      <color rgb="FF000000"/>
      <name val="Arial"/>
      <family val="2"/>
    </font>
    <font>
      <sz val="9"/>
      <color theme="1"/>
      <name val="Arial"/>
      <family val="2"/>
    </font>
    <font>
      <sz val="11"/>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rgb="FFE4F2FF"/>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79998168889431442"/>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8" fillId="0" borderId="0"/>
  </cellStyleXfs>
  <cellXfs count="152">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2" fillId="0" borderId="0" xfId="0" applyFont="1"/>
    <xf numFmtId="0" fontId="20" fillId="33" borderId="0" xfId="0" applyFont="1" applyFill="1" applyAlignment="1">
      <alignment horizontal="left" vertical="top"/>
    </xf>
    <xf numFmtId="0" fontId="20" fillId="33" borderId="0" xfId="0" applyFont="1" applyFill="1"/>
    <xf numFmtId="0" fontId="25"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3" fillId="33" borderId="0" xfId="43" applyFont="1" applyFill="1" applyAlignment="1">
      <alignment vertical="top" wrapText="1"/>
    </xf>
    <xf numFmtId="0" fontId="27" fillId="0" borderId="0" xfId="0" applyFont="1"/>
    <xf numFmtId="0" fontId="28" fillId="0" borderId="0" xfId="0" applyFont="1"/>
    <xf numFmtId="0" fontId="29" fillId="0" borderId="0" xfId="43" applyNumberFormat="1" applyFont="1" applyFill="1" applyBorder="1" applyAlignment="1"/>
    <xf numFmtId="3" fontId="30" fillId="0" borderId="0" xfId="0" applyNumberFormat="1" applyFont="1"/>
    <xf numFmtId="0" fontId="0" fillId="33" borderId="0" xfId="0" applyFill="1"/>
    <xf numFmtId="0" fontId="31" fillId="0" borderId="0" xfId="0" applyFont="1" applyAlignment="1">
      <alignment vertical="center"/>
    </xf>
    <xf numFmtId="0" fontId="16" fillId="0" borderId="0" xfId="0" applyFont="1"/>
    <xf numFmtId="0" fontId="14" fillId="0" borderId="0" xfId="0" applyFont="1"/>
    <xf numFmtId="0" fontId="33" fillId="33" borderId="0" xfId="0" applyFont="1" applyFill="1"/>
    <xf numFmtId="0" fontId="0" fillId="0" borderId="0" xfId="0" quotePrefix="1"/>
    <xf numFmtId="2" fontId="36" fillId="0" borderId="0" xfId="0" applyNumberFormat="1" applyFont="1"/>
    <xf numFmtId="4" fontId="19" fillId="0" borderId="0" xfId="0" applyNumberFormat="1" applyFont="1"/>
    <xf numFmtId="4" fontId="36" fillId="0" borderId="0" xfId="0" applyNumberFormat="1" applyFont="1"/>
    <xf numFmtId="0" fontId="36" fillId="0" borderId="0" xfId="0" applyFont="1"/>
    <xf numFmtId="3" fontId="36" fillId="0" borderId="0" xfId="0" applyNumberFormat="1" applyFont="1"/>
    <xf numFmtId="0" fontId="20" fillId="0" borderId="0" xfId="0" applyFont="1" applyAlignment="1">
      <alignment wrapText="1"/>
    </xf>
    <xf numFmtId="0" fontId="20" fillId="0" borderId="11" xfId="0" applyFont="1" applyBorder="1" applyAlignment="1">
      <alignment wrapText="1"/>
    </xf>
    <xf numFmtId="14" fontId="38" fillId="0" borderId="0" xfId="0" applyNumberFormat="1" applyFont="1"/>
    <xf numFmtId="3" fontId="20" fillId="0" borderId="0" xfId="0" applyNumberFormat="1" applyFont="1"/>
    <xf numFmtId="4" fontId="39" fillId="0" borderId="0" xfId="0" applyNumberFormat="1" applyFont="1"/>
    <xf numFmtId="0" fontId="37" fillId="0" borderId="0" xfId="0" applyFont="1"/>
    <xf numFmtId="165" fontId="20" fillId="0" borderId="0" xfId="0" applyNumberFormat="1" applyFont="1"/>
    <xf numFmtId="0" fontId="38" fillId="0" borderId="0" xfId="0" applyFont="1"/>
    <xf numFmtId="0" fontId="32" fillId="0" borderId="0" xfId="0" applyFont="1"/>
    <xf numFmtId="166" fontId="20" fillId="0" borderId="0" xfId="1" applyNumberFormat="1" applyFont="1"/>
    <xf numFmtId="0" fontId="20" fillId="0" borderId="11" xfId="0" applyFont="1" applyBorder="1"/>
    <xf numFmtId="166" fontId="20" fillId="0" borderId="11" xfId="1" applyNumberFormat="1" applyFont="1" applyBorder="1" applyAlignment="1"/>
    <xf numFmtId="166" fontId="33" fillId="0" borderId="0" xfId="1" applyNumberFormat="1" applyFont="1" applyBorder="1" applyAlignment="1">
      <alignment horizontal="left" wrapText="1"/>
    </xf>
    <xf numFmtId="0" fontId="33" fillId="0" borderId="0" xfId="0" applyFont="1" applyAlignment="1">
      <alignment horizontal="left" wrapText="1"/>
    </xf>
    <xf numFmtId="17" fontId="20" fillId="0" borderId="0" xfId="0" applyNumberFormat="1" applyFont="1"/>
    <xf numFmtId="0" fontId="0" fillId="0" borderId="10" xfId="0" applyBorder="1" applyAlignment="1">
      <alignment horizontal="left" vertical="center"/>
    </xf>
    <xf numFmtId="0" fontId="41" fillId="0" borderId="0" xfId="0" applyFont="1" applyAlignment="1">
      <alignment horizontal="left" vertical="center"/>
    </xf>
    <xf numFmtId="1" fontId="20" fillId="0" borderId="0" xfId="1" applyNumberFormat="1" applyFont="1"/>
    <xf numFmtId="1" fontId="0" fillId="0" borderId="0" xfId="0" applyNumberFormat="1"/>
    <xf numFmtId="0" fontId="42" fillId="0" borderId="0" xfId="0" applyFont="1"/>
    <xf numFmtId="0" fontId="26" fillId="33" borderId="0" xfId="0" applyFont="1" applyFill="1" applyAlignment="1">
      <alignment vertical="center"/>
    </xf>
    <xf numFmtId="0" fontId="20" fillId="33" borderId="0" xfId="0" applyFont="1" applyFill="1" applyAlignment="1">
      <alignment horizontal="left" vertical="center"/>
    </xf>
    <xf numFmtId="0" fontId="0" fillId="33" borderId="0" xfId="0" applyFill="1" applyAlignment="1">
      <alignment wrapText="1"/>
    </xf>
    <xf numFmtId="0" fontId="45" fillId="33" borderId="0" xfId="0" applyFont="1" applyFill="1" applyAlignment="1">
      <alignment vertical="top"/>
    </xf>
    <xf numFmtId="0" fontId="46" fillId="33" borderId="0" xfId="0" applyFont="1" applyFill="1"/>
    <xf numFmtId="0" fontId="47" fillId="33" borderId="0" xfId="0" applyFont="1" applyFill="1" applyAlignment="1">
      <alignment vertical="top" wrapText="1"/>
    </xf>
    <xf numFmtId="0" fontId="48" fillId="0" borderId="0" xfId="0" applyFont="1"/>
    <xf numFmtId="0" fontId="48" fillId="0" borderId="0" xfId="0" applyFont="1" applyAlignment="1">
      <alignment vertical="top" wrapText="1"/>
    </xf>
    <xf numFmtId="0" fontId="49" fillId="0" borderId="0" xfId="0" applyFont="1" applyAlignment="1">
      <alignment vertical="center" wrapText="1"/>
    </xf>
    <xf numFmtId="0" fontId="20" fillId="0" borderId="11" xfId="0" applyFont="1" applyBorder="1" applyAlignment="1">
      <alignment horizontal="right" wrapText="1"/>
    </xf>
    <xf numFmtId="0" fontId="20" fillId="0" borderId="0" xfId="0" applyFont="1" applyAlignment="1">
      <alignment horizontal="right" wrapText="1"/>
    </xf>
    <xf numFmtId="166" fontId="20" fillId="0" borderId="0" xfId="1" applyNumberFormat="1" applyFont="1" applyBorder="1" applyAlignment="1">
      <alignment horizontal="right" vertical="center" wrapText="1"/>
    </xf>
    <xf numFmtId="0" fontId="20" fillId="0" borderId="0" xfId="0" applyFont="1" applyAlignment="1">
      <alignment horizontal="right" vertical="center" wrapText="1"/>
    </xf>
    <xf numFmtId="0" fontId="7" fillId="33" borderId="0" xfId="8" applyFill="1" applyAlignment="1"/>
    <xf numFmtId="0" fontId="45" fillId="33" borderId="0" xfId="0" applyFont="1" applyFill="1"/>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5" fillId="33" borderId="13" xfId="0" applyFont="1" applyFill="1" applyBorder="1" applyAlignment="1">
      <alignment horizontal="left" vertical="center" wrapText="1"/>
    </xf>
    <xf numFmtId="0" fontId="50" fillId="0" borderId="15" xfId="0" applyFont="1" applyBorder="1" applyAlignment="1">
      <alignment horizontal="center" vertical="center" wrapText="1"/>
    </xf>
    <xf numFmtId="0" fontId="50" fillId="0" borderId="16" xfId="0" applyFont="1" applyBorder="1" applyAlignment="1">
      <alignment vertical="center" wrapText="1"/>
    </xf>
    <xf numFmtId="0" fontId="50" fillId="33" borderId="16" xfId="0" applyFont="1" applyFill="1" applyBorder="1" applyAlignment="1">
      <alignment horizontal="center" vertical="center" wrapText="1"/>
    </xf>
    <xf numFmtId="0" fontId="50" fillId="33" borderId="13" xfId="0" applyFont="1" applyFill="1" applyBorder="1" applyAlignment="1">
      <alignment horizontal="left" vertical="center" wrapText="1"/>
    </xf>
    <xf numFmtId="0" fontId="50" fillId="33" borderId="15" xfId="0" applyFont="1" applyFill="1" applyBorder="1" applyAlignment="1">
      <alignment horizontal="center" vertical="center" wrapText="1"/>
    </xf>
    <xf numFmtId="0" fontId="50" fillId="0" borderId="13"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4" xfId="0" applyFont="1" applyBorder="1" applyAlignment="1">
      <alignment vertical="center" wrapText="1"/>
    </xf>
    <xf numFmtId="0" fontId="50" fillId="0" borderId="14" xfId="0" applyFont="1" applyBorder="1" applyAlignment="1">
      <alignment horizontal="center" vertical="center" wrapText="1"/>
    </xf>
    <xf numFmtId="0" fontId="50" fillId="35" borderId="13" xfId="0" applyFont="1" applyFill="1" applyBorder="1" applyAlignment="1">
      <alignment horizontal="center" vertical="center" wrapText="1"/>
    </xf>
    <xf numFmtId="0" fontId="51" fillId="35" borderId="14" xfId="0" applyFont="1" applyFill="1" applyBorder="1" applyAlignment="1">
      <alignment horizontal="center" vertical="center" wrapText="1"/>
    </xf>
    <xf numFmtId="0" fontId="45" fillId="0" borderId="15" xfId="0" applyFont="1" applyBorder="1" applyAlignment="1">
      <alignment horizontal="center" vertical="center" wrapText="1"/>
    </xf>
    <xf numFmtId="0" fontId="45" fillId="0" borderId="16" xfId="0" applyFont="1" applyBorder="1" applyAlignment="1">
      <alignment vertical="center" wrapText="1"/>
    </xf>
    <xf numFmtId="0" fontId="45" fillId="0" borderId="16" xfId="0" applyFont="1" applyBorder="1" applyAlignment="1">
      <alignment horizontal="center" vertical="center" wrapText="1"/>
    </xf>
    <xf numFmtId="0" fontId="50" fillId="0" borderId="15" xfId="0" applyFont="1" applyBorder="1" applyAlignment="1">
      <alignment vertical="center" wrapText="1"/>
    </xf>
    <xf numFmtId="0" fontId="50" fillId="33" borderId="0" xfId="0" applyFont="1" applyFill="1" applyAlignment="1">
      <alignment vertical="center"/>
    </xf>
    <xf numFmtId="0" fontId="50" fillId="33" borderId="15" xfId="0" applyFont="1" applyFill="1" applyBorder="1" applyAlignment="1">
      <alignment vertical="center" wrapText="1"/>
    </xf>
    <xf numFmtId="0" fontId="50" fillId="0" borderId="19" xfId="0" applyFont="1" applyBorder="1" applyAlignment="1">
      <alignment vertical="center" wrapText="1"/>
    </xf>
    <xf numFmtId="0" fontId="50" fillId="0" borderId="17" xfId="0" applyFont="1" applyBorder="1" applyAlignment="1">
      <alignment vertical="center" wrapText="1"/>
    </xf>
    <xf numFmtId="0" fontId="50" fillId="0" borderId="25" xfId="0" applyFont="1" applyBorder="1" applyAlignment="1">
      <alignment vertical="center" wrapText="1"/>
    </xf>
    <xf numFmtId="0" fontId="45" fillId="0" borderId="18" xfId="0" applyFont="1" applyBorder="1" applyAlignment="1">
      <alignment horizontal="center" vertical="center" wrapText="1"/>
    </xf>
    <xf numFmtId="0" fontId="50" fillId="33" borderId="20" xfId="0" applyFont="1" applyFill="1" applyBorder="1" applyAlignment="1">
      <alignment vertical="center" wrapText="1"/>
    </xf>
    <xf numFmtId="0" fontId="50" fillId="33" borderId="21" xfId="0" applyFont="1" applyFill="1" applyBorder="1" applyAlignment="1">
      <alignment vertical="center" wrapText="1"/>
    </xf>
    <xf numFmtId="0" fontId="50" fillId="33" borderId="14" xfId="0" applyFont="1" applyFill="1" applyBorder="1" applyAlignment="1">
      <alignment vertical="center" wrapText="1"/>
    </xf>
    <xf numFmtId="0" fontId="45" fillId="33" borderId="15" xfId="0" applyFont="1" applyFill="1" applyBorder="1" applyAlignment="1">
      <alignment horizontal="center" vertical="center" wrapText="1"/>
    </xf>
    <xf numFmtId="0" fontId="45" fillId="33" borderId="16" xfId="0" applyFont="1" applyFill="1" applyBorder="1" applyAlignment="1">
      <alignment vertical="center" wrapText="1"/>
    </xf>
    <xf numFmtId="0" fontId="45" fillId="33" borderId="16" xfId="0" applyFont="1" applyFill="1" applyBorder="1" applyAlignment="1">
      <alignment horizontal="center" vertical="center" wrapText="1"/>
    </xf>
    <xf numFmtId="0" fontId="51" fillId="36" borderId="15" xfId="0" applyFont="1" applyFill="1" applyBorder="1" applyAlignment="1">
      <alignment vertical="center" wrapText="1"/>
    </xf>
    <xf numFmtId="0" fontId="51" fillId="33" borderId="15" xfId="0" applyFont="1" applyFill="1" applyBorder="1" applyAlignment="1">
      <alignment vertical="center" wrapText="1"/>
    </xf>
    <xf numFmtId="0" fontId="50" fillId="37" borderId="15" xfId="0" applyFont="1" applyFill="1" applyBorder="1" applyAlignment="1">
      <alignment horizontal="center" vertical="center" wrapText="1"/>
    </xf>
    <xf numFmtId="0" fontId="50" fillId="37" borderId="16" xfId="0" applyFont="1" applyFill="1" applyBorder="1" applyAlignment="1">
      <alignment vertical="center" wrapText="1"/>
    </xf>
    <xf numFmtId="0" fontId="50" fillId="37" borderId="16" xfId="0" applyFont="1" applyFill="1" applyBorder="1" applyAlignment="1">
      <alignment horizontal="center" vertical="center" wrapText="1"/>
    </xf>
    <xf numFmtId="0" fontId="50" fillId="37" borderId="13" xfId="0" applyFont="1" applyFill="1" applyBorder="1" applyAlignment="1">
      <alignment horizontal="left" vertical="center" wrapText="1"/>
    </xf>
    <xf numFmtId="0" fontId="50" fillId="37" borderId="18" xfId="0" applyFont="1" applyFill="1" applyBorder="1" applyAlignment="1">
      <alignment horizontal="center" vertical="center" wrapText="1"/>
    </xf>
    <xf numFmtId="0" fontId="46" fillId="0" borderId="0" xfId="0" applyFont="1"/>
    <xf numFmtId="0" fontId="0" fillId="0" borderId="10" xfId="0" applyBorder="1"/>
    <xf numFmtId="0" fontId="52" fillId="0" borderId="0" xfId="0" applyFont="1" applyAlignment="1">
      <alignment horizontal="right" wrapText="1"/>
    </xf>
    <xf numFmtId="0" fontId="37" fillId="0" borderId="0" xfId="0" applyFont="1" applyAlignment="1">
      <alignment horizontal="right"/>
    </xf>
    <xf numFmtId="166" fontId="37" fillId="0" borderId="0" xfId="1" applyNumberFormat="1" applyFont="1" applyAlignment="1">
      <alignment horizontal="right"/>
    </xf>
    <xf numFmtId="0" fontId="37" fillId="0" borderId="12" xfId="0" applyFont="1" applyBorder="1" applyAlignment="1">
      <alignment horizontal="right"/>
    </xf>
    <xf numFmtId="0" fontId="41" fillId="0" borderId="0" xfId="0" applyFont="1" applyAlignment="1">
      <alignment horizontal="right" vertical="center"/>
    </xf>
    <xf numFmtId="0" fontId="50" fillId="33" borderId="17" xfId="0" applyFont="1" applyFill="1" applyBorder="1" applyAlignment="1">
      <alignment horizontal="left" vertical="center" wrapText="1"/>
    </xf>
    <xf numFmtId="166" fontId="33" fillId="0" borderId="11" xfId="1" applyNumberFormat="1" applyFont="1" applyBorder="1" applyAlignment="1">
      <alignment horizontal="right" wrapText="1"/>
    </xf>
    <xf numFmtId="0" fontId="33" fillId="0" borderId="11" xfId="0" applyFont="1" applyBorder="1" applyAlignment="1">
      <alignment horizontal="right" wrapText="1"/>
    </xf>
    <xf numFmtId="0" fontId="16" fillId="38" borderId="10" xfId="0" applyFont="1" applyFill="1" applyBorder="1" applyAlignment="1">
      <alignment horizontal="center" vertical="center" wrapText="1"/>
    </xf>
    <xf numFmtId="0" fontId="16" fillId="38" borderId="10"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left"/>
    </xf>
    <xf numFmtId="0" fontId="0" fillId="33" borderId="10" xfId="0" applyFill="1" applyBorder="1" applyAlignment="1">
      <alignment horizontal="left" vertical="center"/>
    </xf>
    <xf numFmtId="0" fontId="0" fillId="33" borderId="10" xfId="0" applyFill="1" applyBorder="1" applyAlignment="1">
      <alignment vertical="center"/>
    </xf>
    <xf numFmtId="0" fontId="0" fillId="39" borderId="10" xfId="0" applyFill="1" applyBorder="1"/>
    <xf numFmtId="0" fontId="53" fillId="39" borderId="10" xfId="0" applyFont="1" applyFill="1" applyBorder="1" applyAlignment="1">
      <alignment horizontal="left" vertical="center"/>
    </xf>
    <xf numFmtId="0" fontId="0" fillId="39" borderId="10" xfId="0" applyFill="1" applyBorder="1" applyAlignment="1">
      <alignment horizontal="left" vertical="center"/>
    </xf>
    <xf numFmtId="0" fontId="23" fillId="0" borderId="0" xfId="43" applyFont="1"/>
    <xf numFmtId="164" fontId="20" fillId="0" borderId="0" xfId="0" applyNumberFormat="1" applyFont="1"/>
    <xf numFmtId="0" fontId="20" fillId="33" borderId="0" xfId="0" applyFont="1" applyFill="1" applyAlignment="1">
      <alignment horizontal="left" vertical="top" wrapText="1"/>
    </xf>
    <xf numFmtId="0" fontId="24" fillId="33" borderId="0" xfId="0" applyFont="1" applyFill="1" applyAlignment="1">
      <alignment horizontal="left" vertical="top" wrapText="1"/>
    </xf>
    <xf numFmtId="0" fontId="0" fillId="0" borderId="0" xfId="0" quotePrefix="1" applyAlignment="1">
      <alignment horizontal="left" vertical="top" wrapText="1"/>
    </xf>
    <xf numFmtId="0" fontId="27" fillId="33" borderId="0" xfId="0" applyFont="1" applyFill="1" applyAlignment="1">
      <alignment horizontal="center" wrapText="1"/>
    </xf>
    <xf numFmtId="167" fontId="27" fillId="0" borderId="0" xfId="0" applyNumberFormat="1" applyFont="1" applyAlignment="1">
      <alignment horizontal="center"/>
    </xf>
    <xf numFmtId="0" fontId="43" fillId="34" borderId="0" xfId="0" applyFont="1" applyFill="1" applyAlignment="1">
      <alignment horizontal="center"/>
    </xf>
    <xf numFmtId="0" fontId="48" fillId="0" borderId="0" xfId="0" applyFont="1" applyAlignment="1">
      <alignment horizontal="left" vertical="top" wrapText="1"/>
    </xf>
    <xf numFmtId="0" fontId="49" fillId="0" borderId="0" xfId="0" applyFont="1" applyAlignment="1">
      <alignment horizontal="left" vertical="top" wrapText="1"/>
    </xf>
    <xf numFmtId="0" fontId="20" fillId="0" borderId="11" xfId="0" applyFont="1" applyBorder="1" applyAlignment="1">
      <alignment horizontal="center"/>
    </xf>
    <xf numFmtId="0" fontId="50" fillId="33" borderId="20" xfId="0" applyFont="1" applyFill="1" applyBorder="1" applyAlignment="1">
      <alignment horizontal="left" vertical="center" wrapText="1"/>
    </xf>
    <xf numFmtId="0" fontId="50" fillId="33" borderId="21" xfId="0" applyFont="1" applyFill="1" applyBorder="1" applyAlignment="1">
      <alignment horizontal="left" vertical="center" wrapText="1"/>
    </xf>
    <xf numFmtId="0" fontId="50" fillId="33" borderId="14" xfId="0" applyFont="1" applyFill="1" applyBorder="1" applyAlignment="1">
      <alignment horizontal="left" vertical="center" wrapText="1"/>
    </xf>
    <xf numFmtId="0" fontId="50" fillId="0" borderId="20" xfId="0" applyFont="1" applyBorder="1" applyAlignment="1">
      <alignment horizontal="left" vertical="center" wrapText="1"/>
    </xf>
    <xf numFmtId="0" fontId="50" fillId="0" borderId="21" xfId="0" applyFont="1" applyBorder="1" applyAlignment="1">
      <alignment horizontal="left" vertical="center" wrapText="1"/>
    </xf>
    <xf numFmtId="0" fontId="50" fillId="0" borderId="14" xfId="0" applyFont="1" applyBorder="1" applyAlignment="1">
      <alignment horizontal="left" vertical="center" wrapText="1"/>
    </xf>
    <xf numFmtId="0" fontId="50" fillId="33" borderId="17" xfId="0" applyFont="1" applyFill="1" applyBorder="1" applyAlignment="1">
      <alignment vertical="center" wrapText="1"/>
    </xf>
    <xf numFmtId="0" fontId="50" fillId="33" borderId="15" xfId="0" applyFont="1" applyFill="1" applyBorder="1" applyAlignment="1">
      <alignment vertical="center" wrapText="1"/>
    </xf>
    <xf numFmtId="0" fontId="50" fillId="33" borderId="22" xfId="0" applyFont="1" applyFill="1" applyBorder="1" applyAlignment="1">
      <alignment horizontal="left" vertical="center" wrapText="1"/>
    </xf>
    <xf numFmtId="0" fontId="50" fillId="33" borderId="23" xfId="0" applyFont="1" applyFill="1" applyBorder="1" applyAlignment="1">
      <alignment horizontal="left" vertical="center" wrapText="1"/>
    </xf>
    <xf numFmtId="0" fontId="50" fillId="33" borderId="24" xfId="0" applyFont="1" applyFill="1" applyBorder="1" applyAlignment="1">
      <alignment horizontal="left" vertical="center" wrapText="1"/>
    </xf>
    <xf numFmtId="0" fontId="50" fillId="33" borderId="26" xfId="0" applyFont="1" applyFill="1" applyBorder="1" applyAlignment="1">
      <alignment horizontal="left" vertical="center" wrapText="1"/>
    </xf>
    <xf numFmtId="0" fontId="50" fillId="33" borderId="27" xfId="0" applyFont="1" applyFill="1" applyBorder="1" applyAlignment="1">
      <alignment horizontal="left" vertical="center" wrapText="1"/>
    </xf>
    <xf numFmtId="0" fontId="50" fillId="33" borderId="16" xfId="0" applyFont="1" applyFill="1" applyBorder="1" applyAlignment="1">
      <alignment horizontal="left" vertical="center" wrapText="1"/>
    </xf>
    <xf numFmtId="0" fontId="50" fillId="0" borderId="22" xfId="0" applyFont="1" applyBorder="1" applyAlignment="1">
      <alignment horizontal="left" vertical="center" wrapText="1"/>
    </xf>
    <xf numFmtId="0" fontId="50" fillId="0" borderId="23" xfId="0" applyFont="1" applyBorder="1" applyAlignment="1">
      <alignment horizontal="left" vertical="center" wrapText="1"/>
    </xf>
    <xf numFmtId="0" fontId="50" fillId="0" borderId="24" xfId="0" applyFont="1" applyBorder="1" applyAlignment="1">
      <alignment horizontal="left" vertical="center" wrapText="1"/>
    </xf>
    <xf numFmtId="0" fontId="45" fillId="0" borderId="17" xfId="0" applyFont="1" applyBorder="1" applyAlignment="1">
      <alignment horizontal="center" vertical="center" wrapText="1"/>
    </xf>
    <xf numFmtId="0" fontId="45" fillId="0" borderId="15" xfId="0" applyFont="1" applyBorder="1" applyAlignment="1">
      <alignment horizontal="center" vertical="center" wrapText="1"/>
    </xf>
    <xf numFmtId="0" fontId="50" fillId="37" borderId="17" xfId="0" applyFont="1" applyFill="1" applyBorder="1" applyAlignment="1">
      <alignment horizontal="center" vertical="center" wrapText="1"/>
    </xf>
    <xf numFmtId="0" fontId="50" fillId="37" borderId="19" xfId="0" applyFont="1" applyFill="1" applyBorder="1" applyAlignment="1">
      <alignment horizontal="center" vertical="center" wrapText="1"/>
    </xf>
    <xf numFmtId="0" fontId="50" fillId="37" borderId="17" xfId="0" applyFont="1" applyFill="1" applyBorder="1" applyAlignment="1">
      <alignment horizontal="left" vertical="center" wrapText="1"/>
    </xf>
    <xf numFmtId="0" fontId="50" fillId="37" borderId="15" xfId="0" applyFont="1" applyFill="1" applyBorder="1" applyAlignment="1">
      <alignment horizontal="left" vertic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13">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iuc111insights@nhs.net" TargetMode="External"/><Relationship Id="rId1" Type="http://schemas.openxmlformats.org/officeDocument/2006/relationships/hyperlink" Target="https://www.england.nhs.uk/statistics/statistical-work-areas/iucadc-new-from-april-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47"/>
  <sheetViews>
    <sheetView showGridLines="0" tabSelected="1" workbookViewId="0"/>
  </sheetViews>
  <sheetFormatPr defaultColWidth="9.44140625" defaultRowHeight="13.2" x14ac:dyDescent="0.25"/>
  <cols>
    <col min="1" max="1" width="16.5546875" style="3" bestFit="1" customWidth="1"/>
    <col min="2" max="2" width="11.5546875" style="3" bestFit="1" customWidth="1"/>
    <col min="3" max="16384" width="9.44140625" style="3"/>
  </cols>
  <sheetData>
    <row r="1" spans="1:20" x14ac:dyDescent="0.25">
      <c r="A1" s="2"/>
    </row>
    <row r="2" spans="1:20" ht="15.6" x14ac:dyDescent="0.3">
      <c r="A2" s="4" t="s">
        <v>316</v>
      </c>
    </row>
    <row r="3" spans="1:20" ht="14.4" x14ac:dyDescent="0.3">
      <c r="A3"/>
      <c r="B3"/>
      <c r="C3"/>
      <c r="D3"/>
      <c r="E3"/>
      <c r="F3"/>
      <c r="G3"/>
    </row>
    <row r="4" spans="1:20" ht="13.8" x14ac:dyDescent="0.25">
      <c r="A4" s="5" t="s">
        <v>43</v>
      </c>
    </row>
    <row r="5" spans="1:20" x14ac:dyDescent="0.25">
      <c r="A5" s="120" t="s">
        <v>315</v>
      </c>
      <c r="B5" s="120"/>
      <c r="C5" s="120"/>
      <c r="D5" s="120"/>
      <c r="E5" s="120"/>
      <c r="F5" s="120"/>
      <c r="G5" s="120"/>
      <c r="H5" s="120"/>
      <c r="I5" s="120"/>
      <c r="J5" s="120"/>
      <c r="K5" s="120"/>
      <c r="L5" s="120"/>
      <c r="M5" s="120"/>
      <c r="N5" s="120"/>
      <c r="O5" s="120"/>
      <c r="P5" s="120"/>
      <c r="Q5" s="120"/>
      <c r="R5" s="120"/>
      <c r="S5" s="120"/>
    </row>
    <row r="6" spans="1:20" x14ac:dyDescent="0.25">
      <c r="A6" s="120"/>
      <c r="B6" s="120"/>
      <c r="C6" s="120"/>
      <c r="D6" s="120"/>
      <c r="E6" s="120"/>
      <c r="F6" s="120"/>
      <c r="G6" s="120"/>
      <c r="H6" s="120"/>
      <c r="I6" s="120"/>
      <c r="J6" s="120"/>
      <c r="K6" s="120"/>
      <c r="L6" s="120"/>
      <c r="M6" s="120"/>
      <c r="N6" s="120"/>
      <c r="O6" s="120"/>
      <c r="P6" s="120"/>
      <c r="Q6" s="120"/>
      <c r="R6" s="120"/>
      <c r="S6" s="120"/>
    </row>
    <row r="7" spans="1:20" x14ac:dyDescent="0.25">
      <c r="A7" s="120"/>
      <c r="B7" s="120"/>
      <c r="C7" s="120"/>
      <c r="D7" s="120"/>
      <c r="E7" s="120"/>
      <c r="F7" s="120"/>
      <c r="G7" s="120"/>
      <c r="H7" s="120"/>
      <c r="I7" s="120"/>
      <c r="J7" s="120"/>
      <c r="K7" s="120"/>
      <c r="L7" s="120"/>
      <c r="M7" s="120"/>
      <c r="N7" s="120"/>
      <c r="O7" s="120"/>
      <c r="P7" s="120"/>
      <c r="Q7" s="120"/>
      <c r="R7" s="120"/>
      <c r="S7" s="120"/>
    </row>
    <row r="8" spans="1:20" x14ac:dyDescent="0.25">
      <c r="A8" s="120"/>
      <c r="B8" s="120"/>
      <c r="C8" s="120"/>
      <c r="D8" s="120"/>
      <c r="E8" s="120"/>
      <c r="F8" s="120"/>
      <c r="G8" s="120"/>
      <c r="H8" s="120"/>
      <c r="I8" s="120"/>
      <c r="J8" s="120"/>
      <c r="K8" s="120"/>
      <c r="L8" s="120"/>
      <c r="M8" s="120"/>
      <c r="N8" s="120"/>
      <c r="O8" s="120"/>
      <c r="P8" s="120"/>
      <c r="Q8" s="120"/>
      <c r="R8" s="120"/>
      <c r="S8" s="120"/>
    </row>
    <row r="9" spans="1:20" ht="42" customHeight="1" x14ac:dyDescent="0.25">
      <c r="A9" s="120"/>
      <c r="B9" s="120"/>
      <c r="C9" s="120"/>
      <c r="D9" s="120"/>
      <c r="E9" s="120"/>
      <c r="F9" s="120"/>
      <c r="G9" s="120"/>
      <c r="H9" s="120"/>
      <c r="I9" s="120"/>
      <c r="J9" s="120"/>
      <c r="K9" s="120"/>
      <c r="L9" s="120"/>
      <c r="M9" s="120"/>
      <c r="N9" s="120"/>
      <c r="O9" s="120"/>
      <c r="P9" s="120"/>
      <c r="Q9" s="120"/>
      <c r="R9" s="120"/>
      <c r="S9" s="120"/>
    </row>
    <row r="11" spans="1:20" ht="13.8" x14ac:dyDescent="0.25">
      <c r="A11" s="5" t="s">
        <v>317</v>
      </c>
    </row>
    <row r="12" spans="1:20" ht="12.6" customHeight="1" x14ac:dyDescent="0.25">
      <c r="A12" s="120" t="s">
        <v>318</v>
      </c>
      <c r="B12" s="120"/>
      <c r="C12" s="120"/>
      <c r="D12" s="120"/>
      <c r="E12" s="120"/>
      <c r="F12" s="120"/>
      <c r="G12" s="120"/>
      <c r="H12" s="120"/>
      <c r="I12" s="120"/>
      <c r="J12" s="120"/>
      <c r="K12" s="120"/>
      <c r="L12" s="120"/>
      <c r="M12" s="120"/>
      <c r="N12" s="120"/>
      <c r="O12" s="120"/>
      <c r="P12" s="120"/>
      <c r="Q12" s="120"/>
      <c r="R12" s="120"/>
      <c r="S12" s="120"/>
      <c r="T12" s="7"/>
    </row>
    <row r="13" spans="1:20" ht="12.6" customHeight="1" x14ac:dyDescent="0.25">
      <c r="A13" s="120"/>
      <c r="B13" s="120"/>
      <c r="C13" s="120"/>
      <c r="D13" s="120"/>
      <c r="E13" s="120"/>
      <c r="F13" s="120"/>
      <c r="G13" s="120"/>
      <c r="H13" s="120"/>
      <c r="I13" s="120"/>
      <c r="J13" s="120"/>
      <c r="K13" s="120"/>
      <c r="L13" s="120"/>
      <c r="M13" s="120"/>
      <c r="N13" s="120"/>
      <c r="O13" s="120"/>
      <c r="P13" s="120"/>
      <c r="Q13" s="120"/>
      <c r="R13" s="120"/>
      <c r="S13" s="120"/>
      <c r="T13" s="7"/>
    </row>
    <row r="14" spans="1:20" ht="15.75" customHeight="1" x14ac:dyDescent="0.25">
      <c r="A14" s="120"/>
      <c r="B14" s="120"/>
      <c r="C14" s="120"/>
      <c r="D14" s="120"/>
      <c r="E14" s="120"/>
      <c r="F14" s="120"/>
      <c r="G14" s="120"/>
      <c r="H14" s="120"/>
      <c r="I14" s="120"/>
      <c r="J14" s="120"/>
      <c r="K14" s="120"/>
      <c r="L14" s="120"/>
      <c r="M14" s="120"/>
      <c r="N14" s="120"/>
      <c r="O14" s="120"/>
      <c r="P14" s="120"/>
      <c r="Q14" s="120"/>
      <c r="R14" s="120"/>
      <c r="S14" s="120"/>
      <c r="T14" s="7"/>
    </row>
    <row r="15" spans="1:20" ht="15.6" customHeight="1" x14ac:dyDescent="0.3">
      <c r="A15" s="10"/>
      <c r="B15" s="10"/>
      <c r="C15" s="10"/>
      <c r="D15" s="10"/>
      <c r="E15" s="10"/>
      <c r="F15" s="10"/>
      <c r="G15" s="10"/>
      <c r="H15" s="10"/>
      <c r="I15" s="10"/>
      <c r="J15" s="10"/>
      <c r="K15" s="10"/>
      <c r="L15" s="10"/>
      <c r="M15" s="10"/>
      <c r="N15" s="10"/>
      <c r="O15" s="10"/>
      <c r="P15" s="10"/>
      <c r="Q15" s="10"/>
      <c r="R15" s="10"/>
      <c r="S15" s="10"/>
      <c r="T15" s="8"/>
    </row>
    <row r="16" spans="1:20" ht="14.4" x14ac:dyDescent="0.3">
      <c r="A16" s="5" t="s">
        <v>44</v>
      </c>
      <c r="B16" s="9"/>
    </row>
    <row r="17" spans="1:19" x14ac:dyDescent="0.25">
      <c r="A17" s="120" t="s">
        <v>319</v>
      </c>
      <c r="B17" s="120"/>
      <c r="C17" s="120"/>
      <c r="D17" s="120"/>
      <c r="E17" s="120"/>
      <c r="F17" s="120"/>
      <c r="G17" s="120"/>
      <c r="H17" s="120"/>
      <c r="I17" s="120"/>
      <c r="J17" s="120"/>
      <c r="K17" s="120"/>
      <c r="L17" s="120"/>
      <c r="M17" s="120"/>
      <c r="N17" s="120"/>
      <c r="O17" s="120"/>
      <c r="P17" s="120"/>
      <c r="Q17" s="120"/>
      <c r="R17" s="120"/>
      <c r="S17" s="120"/>
    </row>
    <row r="18" spans="1:19" x14ac:dyDescent="0.25">
      <c r="A18" s="120"/>
      <c r="B18" s="120"/>
      <c r="C18" s="120"/>
      <c r="D18" s="120"/>
      <c r="E18" s="120"/>
      <c r="F18" s="120"/>
      <c r="G18" s="120"/>
      <c r="H18" s="120"/>
      <c r="I18" s="120"/>
      <c r="J18" s="120"/>
      <c r="K18" s="120"/>
      <c r="L18" s="120"/>
      <c r="M18" s="120"/>
      <c r="N18" s="120"/>
      <c r="O18" s="120"/>
      <c r="P18" s="120"/>
      <c r="Q18" s="120"/>
      <c r="R18" s="120"/>
      <c r="S18" s="120"/>
    </row>
    <row r="19" spans="1:19" x14ac:dyDescent="0.25">
      <c r="A19" s="120"/>
      <c r="B19" s="120"/>
      <c r="C19" s="120"/>
      <c r="D19" s="120"/>
      <c r="E19" s="120"/>
      <c r="F19" s="120"/>
      <c r="G19" s="120"/>
      <c r="H19" s="120"/>
      <c r="I19" s="120"/>
      <c r="J19" s="120"/>
      <c r="K19" s="120"/>
      <c r="L19" s="120"/>
      <c r="M19" s="120"/>
      <c r="N19" s="120"/>
      <c r="O19" s="120"/>
      <c r="P19" s="120"/>
      <c r="Q19" s="120"/>
      <c r="R19" s="120"/>
      <c r="S19" s="120"/>
    </row>
    <row r="20" spans="1:19" x14ac:dyDescent="0.25">
      <c r="A20" s="120"/>
      <c r="B20" s="120"/>
      <c r="C20" s="120"/>
      <c r="D20" s="120"/>
      <c r="E20" s="120"/>
      <c r="F20" s="120"/>
      <c r="G20" s="120"/>
      <c r="H20" s="120"/>
      <c r="I20" s="120"/>
      <c r="J20" s="120"/>
      <c r="K20" s="120"/>
      <c r="L20" s="120"/>
      <c r="M20" s="120"/>
      <c r="N20" s="120"/>
      <c r="O20" s="120"/>
      <c r="P20" s="120"/>
      <c r="Q20" s="120"/>
      <c r="R20" s="120"/>
      <c r="S20" s="120"/>
    </row>
    <row r="21" spans="1:19" x14ac:dyDescent="0.25">
      <c r="A21" s="120"/>
      <c r="B21" s="120"/>
      <c r="C21" s="120"/>
      <c r="D21" s="120"/>
      <c r="E21" s="120"/>
      <c r="F21" s="120"/>
      <c r="G21" s="120"/>
      <c r="H21" s="120"/>
      <c r="I21" s="120"/>
      <c r="J21" s="120"/>
      <c r="K21" s="120"/>
      <c r="L21" s="120"/>
      <c r="M21" s="120"/>
      <c r="N21" s="120"/>
      <c r="O21" s="120"/>
      <c r="P21" s="120"/>
      <c r="Q21" s="120"/>
      <c r="R21" s="120"/>
      <c r="S21" s="120"/>
    </row>
    <row r="22" spans="1:19" x14ac:dyDescent="0.25">
      <c r="A22" s="6"/>
      <c r="B22" s="10"/>
      <c r="C22" s="10"/>
      <c r="D22" s="10"/>
      <c r="E22" s="10"/>
      <c r="F22" s="10"/>
      <c r="G22" s="10"/>
      <c r="H22" s="10"/>
      <c r="I22" s="10"/>
      <c r="J22" s="11"/>
      <c r="K22" s="10"/>
      <c r="L22" s="10"/>
    </row>
    <row r="23" spans="1:19" ht="13.8" x14ac:dyDescent="0.25">
      <c r="A23" s="47" t="s">
        <v>320</v>
      </c>
      <c r="B23" s="10"/>
      <c r="C23" s="10"/>
      <c r="D23" s="10"/>
      <c r="E23" s="10"/>
      <c r="F23" s="10"/>
      <c r="G23" s="10"/>
      <c r="H23" s="10"/>
      <c r="I23" s="10"/>
      <c r="J23" s="10"/>
      <c r="K23" s="10"/>
      <c r="L23" s="10"/>
    </row>
    <row r="24" spans="1:19" x14ac:dyDescent="0.25">
      <c r="A24" s="48" t="s">
        <v>321</v>
      </c>
    </row>
    <row r="25" spans="1:19" ht="15.6" x14ac:dyDescent="0.25">
      <c r="A25" s="121"/>
      <c r="B25" s="121"/>
      <c r="C25" s="121"/>
      <c r="D25" s="121"/>
      <c r="E25" s="121"/>
      <c r="F25" s="121"/>
      <c r="G25" s="121"/>
      <c r="H25" s="121"/>
      <c r="I25" s="121"/>
      <c r="J25" s="121"/>
      <c r="K25" s="121"/>
      <c r="L25" s="121"/>
      <c r="M25" s="121"/>
      <c r="N25" s="121"/>
      <c r="O25" s="121"/>
      <c r="P25" s="121"/>
      <c r="Q25" s="121"/>
      <c r="R25" s="121"/>
      <c r="S25" s="121"/>
    </row>
    <row r="26" spans="1:19" ht="13.8" x14ac:dyDescent="0.25">
      <c r="A26" s="5" t="s">
        <v>45</v>
      </c>
    </row>
    <row r="27" spans="1:19" x14ac:dyDescent="0.25">
      <c r="A27" s="3" t="s">
        <v>322</v>
      </c>
    </row>
    <row r="29" spans="1:19" x14ac:dyDescent="0.25">
      <c r="A29" s="12" t="s">
        <v>46</v>
      </c>
      <c r="B29" s="13" t="s">
        <v>712</v>
      </c>
    </row>
    <row r="30" spans="1:19" x14ac:dyDescent="0.25">
      <c r="B30" s="3" t="s">
        <v>713</v>
      </c>
    </row>
    <row r="31" spans="1:19" x14ac:dyDescent="0.25">
      <c r="B31" s="118" t="s">
        <v>714</v>
      </c>
    </row>
    <row r="33" spans="1:18" x14ac:dyDescent="0.25">
      <c r="A33" s="12" t="s">
        <v>47</v>
      </c>
      <c r="B33" s="119">
        <v>45393</v>
      </c>
    </row>
    <row r="34" spans="1:18" ht="14.4" x14ac:dyDescent="0.3">
      <c r="A34" s="9" t="s">
        <v>323</v>
      </c>
    </row>
    <row r="35" spans="1:18" x14ac:dyDescent="0.25">
      <c r="A35" s="14"/>
    </row>
    <row r="36" spans="1:18" x14ac:dyDescent="0.25">
      <c r="B36" s="15"/>
    </row>
    <row r="37" spans="1:18" ht="13.8" x14ac:dyDescent="0.25">
      <c r="A37" s="5"/>
    </row>
    <row r="38" spans="1:18" ht="14.4" x14ac:dyDescent="0.3">
      <c r="A38" s="16"/>
    </row>
    <row r="39" spans="1:18" ht="14.4" x14ac:dyDescent="0.3">
      <c r="A39" s="16"/>
    </row>
    <row r="40" spans="1:18" ht="14.4" x14ac:dyDescent="0.25">
      <c r="A40" s="17"/>
    </row>
    <row r="41" spans="1:18" ht="14.4" x14ac:dyDescent="0.25">
      <c r="A41" s="17"/>
    </row>
    <row r="42" spans="1:18" ht="14.4" x14ac:dyDescent="0.25">
      <c r="A42" s="17"/>
    </row>
    <row r="43" spans="1:18" ht="14.4" x14ac:dyDescent="0.25">
      <c r="A43" s="17"/>
    </row>
    <row r="44" spans="1:18" ht="14.4" x14ac:dyDescent="0.25">
      <c r="A44" s="17"/>
    </row>
    <row r="46" spans="1:18" ht="81" customHeight="1" x14ac:dyDescent="0.25">
      <c r="A46" s="122"/>
      <c r="B46" s="122"/>
      <c r="C46" s="122"/>
      <c r="D46" s="122"/>
      <c r="E46" s="122"/>
      <c r="F46" s="122"/>
      <c r="G46" s="122"/>
      <c r="H46" s="122"/>
      <c r="I46" s="122"/>
      <c r="J46" s="122"/>
      <c r="K46" s="122"/>
      <c r="L46" s="122"/>
      <c r="M46" s="122"/>
      <c r="N46" s="122"/>
      <c r="O46" s="122"/>
      <c r="P46" s="122"/>
      <c r="Q46" s="122"/>
      <c r="R46" s="122"/>
    </row>
    <row r="47" spans="1:18" ht="14.4" x14ac:dyDescent="0.25">
      <c r="A47" s="17"/>
    </row>
  </sheetData>
  <mergeCells count="5">
    <mergeCell ref="A5:S9"/>
    <mergeCell ref="A17:S21"/>
    <mergeCell ref="A25:S25"/>
    <mergeCell ref="A46:R46"/>
    <mergeCell ref="A12:S14"/>
  </mergeCells>
  <conditionalFormatting sqref="B21">
    <cfRule type="cellIs" dxfId="12" priority="2" operator="equal">
      <formula>0</formula>
    </cfRule>
  </conditionalFormatting>
  <conditionalFormatting sqref="B36">
    <cfRule type="cellIs" dxfId="11" priority="1" operator="equal">
      <formula>0</formula>
    </cfRule>
  </conditionalFormatting>
  <hyperlinks>
    <hyperlink ref="A34" r:id="rId1" xr:uid="{00000000-0004-0000-0000-000000000000}"/>
    <hyperlink ref="B31" r:id="rId2" xr:uid="{BDC7A0A4-4846-42EC-9342-0BED1A751FB9}"/>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4" x14ac:dyDescent="0.3"/>
  <cols>
    <col min="1" max="1" width="15.44140625" customWidth="1"/>
    <col min="2" max="2" width="15.5546875" customWidth="1"/>
    <col min="3" max="3" width="20.5546875" customWidth="1"/>
  </cols>
  <sheetData>
    <row r="1" spans="1:3" x14ac:dyDescent="0.3">
      <c r="A1" t="s">
        <v>297</v>
      </c>
      <c r="B1" t="s">
        <v>298</v>
      </c>
      <c r="C1" t="s">
        <v>299</v>
      </c>
    </row>
    <row r="2" spans="1:3" x14ac:dyDescent="0.3">
      <c r="A2" s="1">
        <v>44294</v>
      </c>
      <c r="B2" t="s">
        <v>301</v>
      </c>
      <c r="C2" t="s">
        <v>302</v>
      </c>
    </row>
    <row r="3" spans="1:3" x14ac:dyDescent="0.3">
      <c r="A3" s="1">
        <v>44300</v>
      </c>
      <c r="B3" t="s">
        <v>301</v>
      </c>
      <c r="C3" t="s">
        <v>303</v>
      </c>
    </row>
    <row r="5" spans="1:3" x14ac:dyDescent="0.3">
      <c r="C5"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T78"/>
  <sheetViews>
    <sheetView showGridLines="0" workbookViewId="0">
      <pane xSplit="2" ySplit="8" topLeftCell="C9" activePane="bottomRight" state="frozen"/>
      <selection activeCell="B4" sqref="B4"/>
      <selection pane="topRight" activeCell="B4" sqref="B4"/>
      <selection pane="bottomLeft" activeCell="B4" sqref="B4"/>
      <selection pane="bottomRight" activeCell="A2" sqref="A2:B2"/>
    </sheetView>
  </sheetViews>
  <sheetFormatPr defaultColWidth="8.5546875" defaultRowHeight="13.2" x14ac:dyDescent="0.25"/>
  <cols>
    <col min="1" max="1" width="7.5546875" style="3" customWidth="1"/>
    <col min="2" max="2" width="39.44140625" style="3" customWidth="1"/>
    <col min="3" max="3" width="2.5546875" style="3" customWidth="1"/>
    <col min="4" max="4" width="10.44140625" style="3" customWidth="1"/>
    <col min="5" max="7" width="12" style="3" customWidth="1"/>
    <col min="8" max="9" width="13.5546875" style="3" customWidth="1"/>
    <col min="10" max="10" width="12" style="3" customWidth="1"/>
    <col min="11" max="11" width="12.5546875" style="3" customWidth="1"/>
    <col min="12" max="15" width="12" style="3" hidden="1" customWidth="1"/>
    <col min="16" max="16" width="12.5546875" style="3" hidden="1" customWidth="1"/>
    <col min="17" max="17" width="12" style="3" hidden="1" customWidth="1"/>
    <col min="18" max="18" width="11.44140625" style="3" hidden="1" customWidth="1"/>
    <col min="19" max="19" width="10.44140625" style="3" hidden="1" customWidth="1"/>
    <col min="20" max="20" width="12.5546875" style="3" hidden="1" customWidth="1"/>
    <col min="21" max="26" width="9" style="3" bestFit="1" customWidth="1"/>
    <col min="27" max="16384" width="8.5546875" style="3"/>
  </cols>
  <sheetData>
    <row r="1" spans="1:20" ht="5.85" customHeight="1" x14ac:dyDescent="0.25">
      <c r="A1" s="22"/>
      <c r="B1" s="23" t="str">
        <f>IF(OR(C3&lt;&gt;0,A1&lt;&gt;0)=TRUE,"ERROR! CHECK VALIDATION SHEET","")</f>
        <v/>
      </c>
    </row>
    <row r="2" spans="1:20" ht="27.6" customHeight="1" x14ac:dyDescent="0.25">
      <c r="A2" s="123" t="s">
        <v>619</v>
      </c>
      <c r="B2" s="123"/>
    </row>
    <row r="3" spans="1:20" s="24" customFormat="1" ht="5.0999999999999996" customHeight="1" x14ac:dyDescent="0.25">
      <c r="C3" s="26"/>
      <c r="D3" s="22"/>
      <c r="E3" s="22"/>
      <c r="F3" s="22"/>
      <c r="G3" s="22"/>
      <c r="H3" s="22"/>
      <c r="I3" s="22"/>
      <c r="J3" s="22"/>
      <c r="K3" s="22"/>
      <c r="L3" s="22"/>
    </row>
    <row r="4" spans="1:20" ht="14.85" customHeight="1" x14ac:dyDescent="0.25">
      <c r="A4" s="124">
        <f>Raw!A2</f>
        <v>45352</v>
      </c>
      <c r="B4" s="124"/>
      <c r="C4" s="34"/>
      <c r="D4" s="37"/>
      <c r="E4" s="37"/>
      <c r="F4" s="37"/>
      <c r="G4" s="37"/>
      <c r="H4" s="37"/>
      <c r="I4" s="37"/>
      <c r="J4" s="37"/>
      <c r="K4" s="37"/>
      <c r="L4" s="125" t="s">
        <v>314</v>
      </c>
      <c r="M4" s="125"/>
      <c r="N4" s="125"/>
      <c r="O4" s="125"/>
      <c r="P4" s="125"/>
      <c r="Q4" s="125"/>
      <c r="R4" s="125"/>
      <c r="S4" s="125"/>
      <c r="T4" s="125"/>
    </row>
    <row r="5" spans="1:20" x14ac:dyDescent="0.25">
      <c r="A5" s="46" t="s">
        <v>313</v>
      </c>
      <c r="B5" s="46">
        <f>DAY(EOMONTH(A4,0))</f>
        <v>31</v>
      </c>
      <c r="D5" s="102" t="s">
        <v>14</v>
      </c>
      <c r="E5" s="102" t="s">
        <v>325</v>
      </c>
      <c r="F5" s="102" t="s">
        <v>311</v>
      </c>
      <c r="G5" s="102" t="s">
        <v>307</v>
      </c>
      <c r="H5" s="102" t="s">
        <v>308</v>
      </c>
      <c r="I5" s="102" t="s">
        <v>309</v>
      </c>
      <c r="J5" s="102" t="s">
        <v>312</v>
      </c>
      <c r="K5" s="102" t="s">
        <v>310</v>
      </c>
      <c r="L5" s="32" t="s">
        <v>14</v>
      </c>
      <c r="M5" s="32" t="s">
        <v>6</v>
      </c>
      <c r="N5" s="32" t="s">
        <v>3</v>
      </c>
      <c r="O5" s="32" t="s">
        <v>8</v>
      </c>
      <c r="P5" s="32" t="s">
        <v>240</v>
      </c>
      <c r="Q5" s="32" t="s">
        <v>7</v>
      </c>
      <c r="R5" s="32" t="s">
        <v>5</v>
      </c>
      <c r="S5" s="32" t="s">
        <v>2</v>
      </c>
      <c r="T5" s="32" t="s">
        <v>10</v>
      </c>
    </row>
    <row r="6" spans="1:20" x14ac:dyDescent="0.25">
      <c r="D6" s="102"/>
      <c r="E6" s="102"/>
      <c r="F6" s="102"/>
      <c r="G6" s="102"/>
      <c r="H6" s="102"/>
      <c r="I6" s="102"/>
      <c r="J6" s="102"/>
      <c r="K6" s="102"/>
      <c r="L6" s="32"/>
      <c r="M6" s="32"/>
      <c r="N6" s="32"/>
      <c r="O6" s="32"/>
      <c r="P6" s="43" t="s">
        <v>281</v>
      </c>
      <c r="Q6" s="32"/>
      <c r="R6" s="32"/>
      <c r="S6" s="32"/>
      <c r="T6" s="32"/>
    </row>
    <row r="7" spans="1:20" s="27" customFormat="1" ht="108" customHeight="1" x14ac:dyDescent="0.25">
      <c r="A7" s="127"/>
      <c r="B7" s="127"/>
      <c r="C7" s="28"/>
      <c r="D7" s="56" t="str">
        <f>VLOOKUP(D$5,Refs!$F:$G,2,0)</f>
        <v>Number of calls received</v>
      </c>
      <c r="E7" s="56" t="s">
        <v>326</v>
      </c>
      <c r="F7" s="56" t="s">
        <v>305</v>
      </c>
      <c r="G7" s="56" t="s">
        <v>685</v>
      </c>
      <c r="H7" s="56" t="s">
        <v>551</v>
      </c>
      <c r="I7" s="56" t="s">
        <v>552</v>
      </c>
      <c r="J7" s="56" t="s">
        <v>306</v>
      </c>
      <c r="K7" s="56" t="s">
        <v>379</v>
      </c>
      <c r="L7" s="28" t="str">
        <f>VLOOKUP(L$5,Refs!$F:$G,2,0)</f>
        <v>Number of calls received</v>
      </c>
      <c r="M7" s="28" t="str">
        <f>VLOOKUP(M$5,Refs!$F:$G,2,0)</f>
        <v>Number of answered calls</v>
      </c>
      <c r="N7" s="28" t="str">
        <f>VLOOKUP(N$5,Refs!$F:$G,2,0)</f>
        <v>Number of calls answered within 60 seconds</v>
      </c>
      <c r="O7" s="28" t="str">
        <f>VLOOKUP(O$5,Refs!$F:$G,2,0)</f>
        <v>Number of calls abandoned</v>
      </c>
      <c r="P7" s="28" t="str">
        <f>VLOOKUP(P$5,Refs!$F:$G,2,0)</f>
        <v>Total time to answer call</v>
      </c>
      <c r="Q7" s="28" t="str">
        <f>VLOOKUP(Q$5,Refs!$F:$G,2,0)</f>
        <v>Number of calls where person triaged</v>
      </c>
      <c r="R7" s="28" t="str">
        <f>VLOOKUP(R$5,Refs!$F:$G,2,0)</f>
        <v>Calls assessed by a clinician or Clinical Advisor</v>
      </c>
      <c r="S7" s="28" t="str">
        <f>VLOOKUP(S$5,Refs!$F:$G,2,0)</f>
        <v>Number of ambulance dispositions</v>
      </c>
      <c r="T7" s="28" t="str">
        <f>VLOOKUP(T$5,Refs!$F:$G,2,0)</f>
        <v>Number of callers recommended to attend an ETC</v>
      </c>
    </row>
    <row r="8" spans="1:20" ht="3" customHeight="1" x14ac:dyDescent="0.25">
      <c r="A8" s="29"/>
      <c r="C8" s="25"/>
    </row>
    <row r="9" spans="1:20" x14ac:dyDescent="0.25">
      <c r="A9" s="25" t="str">
        <f>IF(Refs!A2="","",Refs!A2)</f>
        <v>*</v>
      </c>
      <c r="B9" s="3" t="str">
        <f>IF(Refs!B2="","",Refs!B2)</f>
        <v>England</v>
      </c>
      <c r="C9" s="25" t="str">
        <f>IF(Refs!D2="","",Refs!D2)</f>
        <v>National</v>
      </c>
      <c r="D9" s="30">
        <f>L9</f>
        <v>1993693</v>
      </c>
      <c r="E9" s="30">
        <f>IFERROR(L9/$B$5, " ")</f>
        <v>64312.677419354841</v>
      </c>
      <c r="F9" s="36">
        <f>IFERROR(N9/M9, " ")</f>
        <v>0.59671385941973143</v>
      </c>
      <c r="G9" s="30">
        <f>IFERROR(P9/M9, " ")</f>
        <v>195.89739933673263</v>
      </c>
      <c r="H9" s="36">
        <f>IFERROR(O9/(M9+O9), " ")</f>
        <v>0.10616745275645528</v>
      </c>
      <c r="I9" s="36">
        <f>IFERROR(R9/Q9, " ")</f>
        <v>0.43290883299792438</v>
      </c>
      <c r="J9" s="36">
        <f>IFERROR(S9/Q9, " ")</f>
        <v>0.11230566551563996</v>
      </c>
      <c r="K9" s="36">
        <f>IFERROR(T9/Q9, " ")</f>
        <v>0.11396680872842614</v>
      </c>
      <c r="L9" s="30">
        <f>SUMIFS(Raw!$F:$F,Raw!$C:$C,L$5,Raw!$A:$A,$A$4,Raw!$B:$B,$A9)</f>
        <v>1993693</v>
      </c>
      <c r="M9" s="30">
        <f>SUMIFS(Raw!$F:$F,Raw!$C:$C,M$5,Raw!$A:$A,$A$4,Raw!$B:$B,$A9)</f>
        <v>1715447</v>
      </c>
      <c r="N9" s="30">
        <f>SUMIFS(Raw!$F:$F,Raw!$C:$C,N$5,Raw!$A:$A,$A$4,Raw!$B:$B,$A9)</f>
        <v>1023631</v>
      </c>
      <c r="O9" s="30">
        <f>SUMIFS(Raw!$F:$F,Raw!$C:$C,O$5,Raw!$A:$A,$A$4,Raw!$B:$B,$A9)</f>
        <v>203757</v>
      </c>
      <c r="P9" s="30">
        <f>SUMIFS(Raw!$F:$F,Raw!$C:$C,P$5,Raw!$A:$A,$A$4,Raw!$B:$B,$A9)</f>
        <v>336051606</v>
      </c>
      <c r="Q9" s="30">
        <f>SUMIFS(Raw!$F:$F,Raw!$C:$C,Q$5,Raw!$A:$A,$A$4,Raw!$B:$B,$A9)</f>
        <v>1582645</v>
      </c>
      <c r="R9" s="30">
        <f>SUMIFS(Raw!$F:$F,Raw!$C:$C,R$5,Raw!$A:$A,$A$4,Raw!$B:$B,$A9)</f>
        <v>685141</v>
      </c>
      <c r="S9" s="30">
        <f>SUMIFS(Raw!$F:$F,Raw!$C:$C,S$5,Raw!$A:$A,$A$4,Raw!$B:$B,$A9)</f>
        <v>177740</v>
      </c>
      <c r="T9" s="30">
        <f>SUMIFS(Raw!$F:$F,Raw!$C:$C,T$5,Raw!$A:$A,$A$4,Raw!$B:$B,$A9)</f>
        <v>180369</v>
      </c>
    </row>
    <row r="10" spans="1:20" x14ac:dyDescent="0.25">
      <c r="A10" s="25" t="str">
        <f>IF(Refs!A3="","",Refs!A3)</f>
        <v/>
      </c>
      <c r="B10" s="3" t="str">
        <f>IF(Refs!B3="","",Refs!B3)</f>
        <v>-----------</v>
      </c>
      <c r="C10" s="25" t="str">
        <f>IF(Refs!D3="","",Refs!D3)</f>
        <v/>
      </c>
      <c r="D10" s="30"/>
      <c r="E10" s="30"/>
      <c r="F10" s="36"/>
      <c r="G10" s="30"/>
      <c r="H10" s="36"/>
      <c r="I10" s="36"/>
      <c r="J10" s="36"/>
      <c r="K10" s="36"/>
      <c r="L10" s="30"/>
      <c r="M10" s="30"/>
      <c r="N10" s="30"/>
      <c r="O10" s="30"/>
      <c r="P10" s="30"/>
      <c r="Q10" s="30"/>
      <c r="R10" s="30"/>
      <c r="S10" s="30"/>
      <c r="T10" s="30"/>
    </row>
    <row r="11" spans="1:20" x14ac:dyDescent="0.25">
      <c r="A11" s="25" t="str">
        <f>IF(Refs!A4="","",Refs!A4)</f>
        <v>Y63</v>
      </c>
      <c r="B11" s="3" t="str">
        <f>IF(Refs!B4="","",Refs!B4)</f>
        <v>North East and Yorkshire</v>
      </c>
      <c r="C11" s="25" t="str">
        <f>IF(Refs!D4="","",Refs!D4)</f>
        <v>Region</v>
      </c>
      <c r="D11" s="30">
        <f>L11</f>
        <v>286295</v>
      </c>
      <c r="E11" s="30">
        <f>IFERROR(L11/$B$5, " ")</f>
        <v>9235.322580645161</v>
      </c>
      <c r="F11" s="36">
        <f t="shared" ref="F11:F17" si="0">IFERROR(N11/M11, " ")</f>
        <v>0.66489827800180012</v>
      </c>
      <c r="G11" s="30">
        <f t="shared" ref="G11:G17" si="1">IFERROR(P11/M11, " ")</f>
        <v>155.48346397998469</v>
      </c>
      <c r="H11" s="36">
        <f t="shared" ref="H11:H17" si="2">IFERROR(O11/(M11+O11), " ")</f>
        <v>9.8336509207652134E-2</v>
      </c>
      <c r="I11" s="36">
        <f t="shared" ref="I11:I17" si="3">IFERROR(R11/Q11, " ")</f>
        <v>0.38855101507362549</v>
      </c>
      <c r="J11" s="36">
        <f t="shared" ref="J11:J17" si="4">IFERROR(S11/Q11, " ")</f>
        <v>0.12031889866689902</v>
      </c>
      <c r="K11" s="36">
        <f t="shared" ref="K11:K17" si="5">IFERROR(T11/Q11, " ")</f>
        <v>0.12752461444628388</v>
      </c>
      <c r="L11" s="30">
        <f>SUMIFS(Raw!$F:$F,Raw!$C:$C, L$5,Raw!$A:$A,$A$4,Raw!$D:$D,$A11)</f>
        <v>286295</v>
      </c>
      <c r="M11" s="30">
        <f>SUMIFS(Raw!$F:$F,Raw!$C:$C, M$5,Raw!$A:$A,$A$4,Raw!$D:$D,$A11)</f>
        <v>252207</v>
      </c>
      <c r="N11" s="30">
        <f>SUMIFS(Raw!$F:$F,Raw!$C:$C, N$5,Raw!$A:$A,$A$4,Raw!$D:$D,$A11)</f>
        <v>167692</v>
      </c>
      <c r="O11" s="30">
        <f>SUMIFS(Raw!$F:$F,Raw!$C:$C, O$5,Raw!$A:$A,$A$4,Raw!$D:$D,$A11)</f>
        <v>27506</v>
      </c>
      <c r="P11" s="30">
        <f>SUMIFS(Raw!$F:$F,Raw!$C:$C, P$5,Raw!$A:$A,$A$4,Raw!$D:$D,$A11)</f>
        <v>39214018</v>
      </c>
      <c r="Q11" s="30">
        <f>SUMIFS(Raw!$F:$F,Raw!$C:$C, Q$5,Raw!$A:$A,$A$4,Raw!$D:$D,$A11)</f>
        <v>229540</v>
      </c>
      <c r="R11" s="30">
        <f>SUMIFS(Raw!$F:$F,Raw!$C:$C, R$5,Raw!$A:$A,$A$4,Raw!$D:$D,$A11)</f>
        <v>89188</v>
      </c>
      <c r="S11" s="30">
        <f>SUMIFS(Raw!$F:$F,Raw!$C:$C, S$5,Raw!$A:$A,$A$4,Raw!$D:$D,$A11)</f>
        <v>27618</v>
      </c>
      <c r="T11" s="30">
        <f>SUMIFS(Raw!$F:$F,Raw!$C:$C, T$5,Raw!$A:$A,$A$4,Raw!$D:$D,$A11)</f>
        <v>29272</v>
      </c>
    </row>
    <row r="12" spans="1:20" x14ac:dyDescent="0.25">
      <c r="A12" s="25" t="str">
        <f>IF(Refs!A5="","",Refs!A5)</f>
        <v>Y62</v>
      </c>
      <c r="B12" s="3" t="str">
        <f>IF(Refs!B5="","",Refs!B5)</f>
        <v>North West</v>
      </c>
      <c r="C12" s="25" t="str">
        <f>IF(Refs!D5="","",Refs!D5)</f>
        <v>Region</v>
      </c>
      <c r="D12" s="30">
        <f t="shared" ref="D12:D17" si="6">L12</f>
        <v>215225</v>
      </c>
      <c r="E12" s="30">
        <f t="shared" ref="E12:E17" si="7">IFERROR(L12/$B$5, " ")</f>
        <v>6942.7419354838712</v>
      </c>
      <c r="F12" s="36">
        <f t="shared" si="0"/>
        <v>0.45789516640402811</v>
      </c>
      <c r="G12" s="30">
        <f t="shared" si="1"/>
        <v>385.23010905255489</v>
      </c>
      <c r="H12" s="36">
        <f t="shared" si="2"/>
        <v>0.15500347481949506</v>
      </c>
      <c r="I12" s="36">
        <f t="shared" si="3"/>
        <v>0.43830338596118384</v>
      </c>
      <c r="J12" s="36">
        <f t="shared" si="4"/>
        <v>0.10733065052410758</v>
      </c>
      <c r="K12" s="36">
        <f t="shared" si="5"/>
        <v>0.13686440387476262</v>
      </c>
      <c r="L12" s="30">
        <f>SUMIFS(Raw!$F:$F,Raw!$C:$C, L$5,Raw!$A:$A,$A$4,Raw!$D:$D,$A12)</f>
        <v>215225</v>
      </c>
      <c r="M12" s="30">
        <f>SUMIFS(Raw!$F:$F,Raw!$C:$C, M$5,Raw!$A:$A,$A$4,Raw!$D:$D,$A12)</f>
        <v>159281</v>
      </c>
      <c r="N12" s="30">
        <f>SUMIFS(Raw!$F:$F,Raw!$C:$C, N$5,Raw!$A:$A,$A$4,Raw!$D:$D,$A12)</f>
        <v>72934</v>
      </c>
      <c r="O12" s="30">
        <f>SUMIFS(Raw!$F:$F,Raw!$C:$C, O$5,Raw!$A:$A,$A$4,Raw!$D:$D,$A12)</f>
        <v>29218</v>
      </c>
      <c r="P12" s="30">
        <f>SUMIFS(Raw!$F:$F,Raw!$C:$C, P$5,Raw!$A:$A,$A$4,Raw!$D:$D,$A12)</f>
        <v>61359837</v>
      </c>
      <c r="Q12" s="30">
        <f>SUMIFS(Raw!$F:$F,Raw!$C:$C, Q$5,Raw!$A:$A,$A$4,Raw!$D:$D,$A12)</f>
        <v>145867</v>
      </c>
      <c r="R12" s="30">
        <f>SUMIFS(Raw!$F:$F,Raw!$C:$C, R$5,Raw!$A:$A,$A$4,Raw!$D:$D,$A12)</f>
        <v>63934</v>
      </c>
      <c r="S12" s="30">
        <f>SUMIFS(Raw!$F:$F,Raw!$C:$C, S$5,Raw!$A:$A,$A$4,Raw!$D:$D,$A12)</f>
        <v>15656</v>
      </c>
      <c r="T12" s="30">
        <f>SUMIFS(Raw!$F:$F,Raw!$C:$C, T$5,Raw!$A:$A,$A$4,Raw!$D:$D,$A12)</f>
        <v>19964</v>
      </c>
    </row>
    <row r="13" spans="1:20" x14ac:dyDescent="0.25">
      <c r="A13" s="25" t="str">
        <f>IF(Refs!A6="","",Refs!A6)</f>
        <v>Y60</v>
      </c>
      <c r="B13" s="3" t="str">
        <f>IF(Refs!B6="","",Refs!B6)</f>
        <v>Midlands</v>
      </c>
      <c r="C13" s="25" t="str">
        <f>IF(Refs!D6="","",Refs!D6)</f>
        <v>Region</v>
      </c>
      <c r="D13" s="30">
        <f t="shared" si="6"/>
        <v>380083</v>
      </c>
      <c r="E13" s="30">
        <f t="shared" si="7"/>
        <v>12260.741935483871</v>
      </c>
      <c r="F13" s="36">
        <f t="shared" si="0"/>
        <v>0.71323094265182474</v>
      </c>
      <c r="G13" s="30">
        <f t="shared" si="1"/>
        <v>66.166667606030714</v>
      </c>
      <c r="H13" s="36">
        <f t="shared" si="2"/>
        <v>6.0903025699790662E-2</v>
      </c>
      <c r="I13" s="36">
        <f t="shared" si="3"/>
        <v>0.34786207813316655</v>
      </c>
      <c r="J13" s="36">
        <f t="shared" si="4"/>
        <v>0.12657440052688981</v>
      </c>
      <c r="K13" s="36">
        <f t="shared" si="5"/>
        <v>0.10197009658639453</v>
      </c>
      <c r="L13" s="30">
        <f>SUMIFS(Raw!$F:$F,Raw!$C:$C, L$5,Raw!$A:$A,$A$4,Raw!$D:$D,$A13)</f>
        <v>380083</v>
      </c>
      <c r="M13" s="30">
        <f>SUMIFS(Raw!$F:$F,Raw!$C:$C, M$5,Raw!$A:$A,$A$4,Raw!$D:$D,$A13)</f>
        <v>354850</v>
      </c>
      <c r="N13" s="30">
        <f>SUMIFS(Raw!$F:$F,Raw!$C:$C, N$5,Raw!$A:$A,$A$4,Raw!$D:$D,$A13)</f>
        <v>253090</v>
      </c>
      <c r="O13" s="30">
        <f>SUMIFS(Raw!$F:$F,Raw!$C:$C, O$5,Raw!$A:$A,$A$4,Raw!$D:$D,$A13)</f>
        <v>23013</v>
      </c>
      <c r="P13" s="30">
        <f>SUMIFS(Raw!$F:$F,Raw!$C:$C, P$5,Raw!$A:$A,$A$4,Raw!$D:$D,$A13)</f>
        <v>23479242</v>
      </c>
      <c r="Q13" s="30">
        <f>SUMIFS(Raw!$F:$F,Raw!$C:$C, Q$5,Raw!$A:$A,$A$4,Raw!$D:$D,$A13)</f>
        <v>330999</v>
      </c>
      <c r="R13" s="30">
        <f>SUMIFS(Raw!$F:$F,Raw!$C:$C, R$5,Raw!$A:$A,$A$4,Raw!$D:$D,$A13)</f>
        <v>115142</v>
      </c>
      <c r="S13" s="30">
        <f>SUMIFS(Raw!$F:$F,Raw!$C:$C, S$5,Raw!$A:$A,$A$4,Raw!$D:$D,$A13)</f>
        <v>41896</v>
      </c>
      <c r="T13" s="30">
        <f>SUMIFS(Raw!$F:$F,Raw!$C:$C, T$5,Raw!$A:$A,$A$4,Raw!$D:$D,$A13)</f>
        <v>33752</v>
      </c>
    </row>
    <row r="14" spans="1:20" x14ac:dyDescent="0.25">
      <c r="A14" s="25" t="str">
        <f>IF(Refs!A7="","",Refs!A7)</f>
        <v>Y61</v>
      </c>
      <c r="B14" s="3" t="str">
        <f>IF(Refs!B7="","",Refs!B7)</f>
        <v>East of England</v>
      </c>
      <c r="C14" s="25" t="str">
        <f>IF(Refs!D7="","",Refs!D7)</f>
        <v>Region</v>
      </c>
      <c r="D14" s="30">
        <f t="shared" si="6"/>
        <v>232437</v>
      </c>
      <c r="E14" s="30">
        <f t="shared" si="7"/>
        <v>7497.9677419354839</v>
      </c>
      <c r="F14" s="36">
        <f t="shared" si="0"/>
        <v>0.49036900388907767</v>
      </c>
      <c r="G14" s="30">
        <f t="shared" si="1"/>
        <v>353.7829506286713</v>
      </c>
      <c r="H14" s="36">
        <f t="shared" si="2"/>
        <v>0.16385080281436046</v>
      </c>
      <c r="I14" s="36">
        <f t="shared" si="3"/>
        <v>0.54128227847368204</v>
      </c>
      <c r="J14" s="36">
        <f t="shared" si="4"/>
        <v>0.11595058982956619</v>
      </c>
      <c r="K14" s="36">
        <f t="shared" si="5"/>
        <v>9.5032922740144896E-2</v>
      </c>
      <c r="L14" s="30">
        <f>SUMIFS(Raw!$F:$F,Raw!$C:$C, L$5,Raw!$A:$A,$A$4,Raw!$D:$D,$A14)</f>
        <v>232437</v>
      </c>
      <c r="M14" s="30">
        <f>SUMIFS(Raw!$F:$F,Raw!$C:$C, M$5,Raw!$A:$A,$A$4,Raw!$D:$D,$A14)</f>
        <v>185391</v>
      </c>
      <c r="N14" s="30">
        <f>SUMIFS(Raw!$F:$F,Raw!$C:$C, N$5,Raw!$A:$A,$A$4,Raw!$D:$D,$A14)</f>
        <v>90910</v>
      </c>
      <c r="O14" s="30">
        <f>SUMIFS(Raw!$F:$F,Raw!$C:$C, O$5,Raw!$A:$A,$A$4,Raw!$D:$D,$A14)</f>
        <v>36329</v>
      </c>
      <c r="P14" s="30">
        <f>SUMIFS(Raw!$F:$F,Raw!$C:$C, P$5,Raw!$A:$A,$A$4,Raw!$D:$D,$A14)</f>
        <v>65588175</v>
      </c>
      <c r="Q14" s="30">
        <f>SUMIFS(Raw!$F:$F,Raw!$C:$C, Q$5,Raw!$A:$A,$A$4,Raw!$D:$D,$A14)</f>
        <v>172677</v>
      </c>
      <c r="R14" s="30">
        <f>SUMIFS(Raw!$F:$F,Raw!$C:$C, R$5,Raw!$A:$A,$A$4,Raw!$D:$D,$A14)</f>
        <v>93467</v>
      </c>
      <c r="S14" s="30">
        <f>SUMIFS(Raw!$F:$F,Raw!$C:$C, S$5,Raw!$A:$A,$A$4,Raw!$D:$D,$A14)</f>
        <v>20022</v>
      </c>
      <c r="T14" s="30">
        <f>SUMIFS(Raw!$F:$F,Raw!$C:$C, T$5,Raw!$A:$A,$A$4,Raw!$D:$D,$A14)</f>
        <v>16410</v>
      </c>
    </row>
    <row r="15" spans="1:20" x14ac:dyDescent="0.25">
      <c r="A15" s="25" t="str">
        <f>IF(Refs!A8="","",Refs!A8)</f>
        <v>Y56</v>
      </c>
      <c r="B15" s="3" t="str">
        <f>IF(Refs!B8="","",Refs!B8)</f>
        <v>London</v>
      </c>
      <c r="C15" s="25" t="str">
        <f>IF(Refs!D8="","",Refs!D8)</f>
        <v>Region</v>
      </c>
      <c r="D15" s="30">
        <f t="shared" si="6"/>
        <v>281215</v>
      </c>
      <c r="E15" s="30">
        <f t="shared" si="7"/>
        <v>9071.4516129032254</v>
      </c>
      <c r="F15" s="36">
        <f t="shared" si="0"/>
        <v>0.6257942103845483</v>
      </c>
      <c r="G15" s="30">
        <f t="shared" si="1"/>
        <v>173.97264034351085</v>
      </c>
      <c r="H15" s="36">
        <f t="shared" si="2"/>
        <v>9.7534818543197871E-2</v>
      </c>
      <c r="I15" s="36">
        <f t="shared" si="3"/>
        <v>0.4377517306143196</v>
      </c>
      <c r="J15" s="36">
        <f t="shared" si="4"/>
        <v>9.0327944413572669E-2</v>
      </c>
      <c r="K15" s="36">
        <f t="shared" si="5"/>
        <v>0.11477408321594879</v>
      </c>
      <c r="L15" s="30">
        <f>SUMIFS(Raw!$F:$F,Raw!$C:$C, L$5,Raw!$A:$A,$A$4,Raw!$D:$D,$A15)</f>
        <v>281215</v>
      </c>
      <c r="M15" s="30">
        <f>SUMIFS(Raw!$F:$F,Raw!$C:$C, M$5,Raw!$A:$A,$A$4,Raw!$D:$D,$A15)</f>
        <v>252452</v>
      </c>
      <c r="N15" s="30">
        <f>SUMIFS(Raw!$F:$F,Raw!$C:$C, N$5,Raw!$A:$A,$A$4,Raw!$D:$D,$A15)</f>
        <v>157983</v>
      </c>
      <c r="O15" s="30">
        <f>SUMIFS(Raw!$F:$F,Raw!$C:$C, O$5,Raw!$A:$A,$A$4,Raw!$D:$D,$A15)</f>
        <v>27284</v>
      </c>
      <c r="P15" s="30">
        <f>SUMIFS(Raw!$F:$F,Raw!$C:$C, P$5,Raw!$A:$A,$A$4,Raw!$D:$D,$A15)</f>
        <v>43919741</v>
      </c>
      <c r="Q15" s="30">
        <f>SUMIFS(Raw!$F:$F,Raw!$C:$C, Q$5,Raw!$A:$A,$A$4,Raw!$D:$D,$A15)</f>
        <v>232143</v>
      </c>
      <c r="R15" s="30">
        <f>SUMIFS(Raw!$F:$F,Raw!$C:$C, R$5,Raw!$A:$A,$A$4,Raw!$D:$D,$A15)</f>
        <v>101621</v>
      </c>
      <c r="S15" s="30">
        <f>SUMIFS(Raw!$F:$F,Raw!$C:$C, S$5,Raw!$A:$A,$A$4,Raw!$D:$D,$A15)</f>
        <v>20969</v>
      </c>
      <c r="T15" s="30">
        <f>SUMIFS(Raw!$F:$F,Raw!$C:$C, T$5,Raw!$A:$A,$A$4,Raw!$D:$D,$A15)</f>
        <v>26644</v>
      </c>
    </row>
    <row r="16" spans="1:20" x14ac:dyDescent="0.25">
      <c r="A16" s="25" t="str">
        <f>IF(Refs!A9="","",Refs!A9)</f>
        <v>Y59</v>
      </c>
      <c r="B16" s="3" t="str">
        <f>IF(Refs!B9="","",Refs!B9)</f>
        <v>South East</v>
      </c>
      <c r="C16" s="25" t="str">
        <f>IF(Refs!D9="","",Refs!D9)</f>
        <v>Region</v>
      </c>
      <c r="D16" s="30">
        <f t="shared" si="6"/>
        <v>304563</v>
      </c>
      <c r="E16" s="30">
        <f t="shared" si="7"/>
        <v>9824.6129032258068</v>
      </c>
      <c r="F16" s="36">
        <f t="shared" si="0"/>
        <v>0.4800039682993929</v>
      </c>
      <c r="G16" s="30">
        <f t="shared" si="1"/>
        <v>234.13815023828874</v>
      </c>
      <c r="H16" s="36">
        <f t="shared" si="2"/>
        <v>0.1118803627343337</v>
      </c>
      <c r="I16" s="36">
        <f t="shared" si="3"/>
        <v>0.47074210623880042</v>
      </c>
      <c r="J16" s="36">
        <f t="shared" si="4"/>
        <v>0.10173631851043233</v>
      </c>
      <c r="K16" s="36">
        <f t="shared" si="5"/>
        <v>0.10917179872711169</v>
      </c>
      <c r="L16" s="30">
        <f>SUMIFS(Raw!$F:$F,Raw!$C:$C, L$5,Raw!$A:$A,$A$4,Raw!$D:$D,$A16)</f>
        <v>304563</v>
      </c>
      <c r="M16" s="30">
        <f>SUMIFS(Raw!$F:$F,Raw!$C:$C, M$5,Raw!$A:$A,$A$4,Raw!$D:$D,$A16)</f>
        <v>262077</v>
      </c>
      <c r="N16" s="30">
        <f>SUMIFS(Raw!$F:$F,Raw!$C:$C, N$5,Raw!$A:$A,$A$4,Raw!$D:$D,$A16)</f>
        <v>125798</v>
      </c>
      <c r="O16" s="30">
        <f>SUMIFS(Raw!$F:$F,Raw!$C:$C, O$5,Raw!$A:$A,$A$4,Raw!$D:$D,$A16)</f>
        <v>33015</v>
      </c>
      <c r="P16" s="30">
        <f>SUMIFS(Raw!$F:$F,Raw!$C:$C, P$5,Raw!$A:$A,$A$4,Raw!$D:$D,$A16)</f>
        <v>61362224</v>
      </c>
      <c r="Q16" s="30">
        <f>SUMIFS(Raw!$F:$F,Raw!$C:$C, Q$5,Raw!$A:$A,$A$4,Raw!$D:$D,$A16)</f>
        <v>242755</v>
      </c>
      <c r="R16" s="30">
        <f>SUMIFS(Raw!$F:$F,Raw!$C:$C, R$5,Raw!$A:$A,$A$4,Raw!$D:$D,$A16)</f>
        <v>114275</v>
      </c>
      <c r="S16" s="30">
        <f>SUMIFS(Raw!$F:$F,Raw!$C:$C, S$5,Raw!$A:$A,$A$4,Raw!$D:$D,$A16)</f>
        <v>24697</v>
      </c>
      <c r="T16" s="30">
        <f>SUMIFS(Raw!$F:$F,Raw!$C:$C, T$5,Raw!$A:$A,$A$4,Raw!$D:$D,$A16)</f>
        <v>26502</v>
      </c>
    </row>
    <row r="17" spans="1:20" x14ac:dyDescent="0.25">
      <c r="A17" s="25" t="str">
        <f>IF(Refs!A10="","",Refs!A10)</f>
        <v>Y58</v>
      </c>
      <c r="B17" s="3" t="str">
        <f>IF(Refs!B10="","",Refs!B10)</f>
        <v>South West</v>
      </c>
      <c r="C17" s="25" t="str">
        <f>IF(Refs!D10="","",Refs!D10)</f>
        <v>Region</v>
      </c>
      <c r="D17" s="30">
        <f t="shared" si="6"/>
        <v>206519</v>
      </c>
      <c r="E17" s="30">
        <f t="shared" si="7"/>
        <v>6661.9032258064517</v>
      </c>
      <c r="F17" s="36">
        <f t="shared" si="0"/>
        <v>0.64240282685512362</v>
      </c>
      <c r="G17" s="30">
        <f t="shared" si="1"/>
        <v>183.26690983699987</v>
      </c>
      <c r="H17" s="36">
        <f t="shared" si="2"/>
        <v>9.0569832170586839E-2</v>
      </c>
      <c r="I17" s="36">
        <f t="shared" si="3"/>
        <v>0.55819773175542409</v>
      </c>
      <c r="J17" s="36">
        <f t="shared" si="4"/>
        <v>0.12465483234714005</v>
      </c>
      <c r="K17" s="36">
        <f t="shared" si="5"/>
        <v>0.107569033530572</v>
      </c>
      <c r="L17" s="30">
        <f>SUMIFS(Raw!$F:$F,Raw!$C:$C, L$5,Raw!$A:$A,$A$4,Raw!$D:$D,$A17)</f>
        <v>206519</v>
      </c>
      <c r="M17" s="30">
        <f>SUMIFS(Raw!$F:$F,Raw!$C:$C, M$5,Raw!$A:$A,$A$4,Raw!$D:$D,$A17)</f>
        <v>175460</v>
      </c>
      <c r="N17" s="30">
        <f>SUMIFS(Raw!$F:$F,Raw!$C:$C, N$5,Raw!$A:$A,$A$4,Raw!$D:$D,$A17)</f>
        <v>112716</v>
      </c>
      <c r="O17" s="30">
        <f>SUMIFS(Raw!$F:$F,Raw!$C:$C, O$5,Raw!$A:$A,$A$4,Raw!$D:$D,$A17)</f>
        <v>17474</v>
      </c>
      <c r="P17" s="30">
        <f>SUMIFS(Raw!$F:$F,Raw!$C:$C, P$5,Raw!$A:$A,$A$4,Raw!$D:$D,$A17)</f>
        <v>32156012</v>
      </c>
      <c r="Q17" s="30">
        <f>SUMIFS(Raw!$F:$F,Raw!$C:$C, Q$5,Raw!$A:$A,$A$4,Raw!$D:$D,$A17)</f>
        <v>162240</v>
      </c>
      <c r="R17" s="30">
        <f>SUMIFS(Raw!$F:$F,Raw!$C:$C, R$5,Raw!$A:$A,$A$4,Raw!$D:$D,$A17)</f>
        <v>90562</v>
      </c>
      <c r="S17" s="30">
        <f>SUMIFS(Raw!$F:$F,Raw!$C:$C, S$5,Raw!$A:$A,$A$4,Raw!$D:$D,$A17)</f>
        <v>20224</v>
      </c>
      <c r="T17" s="30">
        <f>SUMIFS(Raw!$F:$F,Raw!$C:$C, T$5,Raw!$A:$A,$A$4,Raw!$D:$D,$A17)</f>
        <v>17452</v>
      </c>
    </row>
    <row r="18" spans="1:20" x14ac:dyDescent="0.25">
      <c r="A18" s="25" t="str">
        <f>IF(Refs!A11="","",Refs!A11)</f>
        <v>Y99</v>
      </c>
      <c r="B18" s="3" t="str">
        <f>IF(Refs!B11="","",Refs!B11)</f>
        <v>111 National Support</v>
      </c>
      <c r="C18" s="25" t="str">
        <f>IF(Refs!D11="","",Refs!D11)</f>
        <v>Region</v>
      </c>
      <c r="D18" s="30">
        <f t="shared" ref="D18" si="8">L18</f>
        <v>87356</v>
      </c>
      <c r="E18" s="30">
        <f t="shared" ref="E18" si="9">IFERROR(L18/$B$5, " ")</f>
        <v>2817.9354838709678</v>
      </c>
      <c r="F18" s="36">
        <f t="shared" ref="F18" si="10">IFERROR(N18/M18, " ")</f>
        <v>0.57654382942939686</v>
      </c>
      <c r="G18" s="30">
        <f t="shared" ref="G18" si="11">IFERROR(P18/M18, " ")</f>
        <v>121.69372973999376</v>
      </c>
      <c r="H18" s="36">
        <f t="shared" ref="H18" si="12">IFERROR(O18/(M18+O18), " ")</f>
        <v>0.11856970363551592</v>
      </c>
      <c r="I18" s="36">
        <f t="shared" ref="I18" si="13">IFERROR(R18/Q18, " ")</f>
        <v>0.25520896061664461</v>
      </c>
      <c r="J18" s="36">
        <f t="shared" ref="J18" si="14">IFERROR(S18/Q18, " ")</f>
        <v>0.10023485487173311</v>
      </c>
      <c r="K18" s="36">
        <f t="shared" ref="K18" si="15">IFERROR(T18/Q18, " ")</f>
        <v>0.1561634349030471</v>
      </c>
      <c r="L18" s="30">
        <f>SUMIFS(Raw!$F:$F,Raw!$C:$C, L$5,Raw!$A:$A,$A$4,Raw!$D:$D,$A18)</f>
        <v>87356</v>
      </c>
      <c r="M18" s="30">
        <f>SUMIFS(Raw!$F:$F,Raw!$C:$C, M$5,Raw!$A:$A,$A$4,Raw!$D:$D,$A18)</f>
        <v>73729</v>
      </c>
      <c r="N18" s="30">
        <f>SUMIFS(Raw!$F:$F,Raw!$C:$C, N$5,Raw!$A:$A,$A$4,Raw!$D:$D,$A18)</f>
        <v>42508</v>
      </c>
      <c r="O18" s="30">
        <f>SUMIFS(Raw!$F:$F,Raw!$C:$C, O$5,Raw!$A:$A,$A$4,Raw!$D:$D,$A18)</f>
        <v>9918</v>
      </c>
      <c r="P18" s="30">
        <f>SUMIFS(Raw!$F:$F,Raw!$C:$C, P$5,Raw!$A:$A,$A$4,Raw!$D:$D,$A18)</f>
        <v>8972357</v>
      </c>
      <c r="Q18" s="30">
        <f>SUMIFS(Raw!$F:$F,Raw!$C:$C, Q$5,Raw!$A:$A,$A$4,Raw!$D:$D,$A18)</f>
        <v>66424</v>
      </c>
      <c r="R18" s="30">
        <f>SUMIFS(Raw!$F:$F,Raw!$C:$C, R$5,Raw!$A:$A,$A$4,Raw!$D:$D,$A18)</f>
        <v>16952</v>
      </c>
      <c r="S18" s="30">
        <f>SUMIFS(Raw!$F:$F,Raw!$C:$C, S$5,Raw!$A:$A,$A$4,Raw!$D:$D,$A18)</f>
        <v>6658</v>
      </c>
      <c r="T18" s="30">
        <f>SUMIFS(Raw!$F:$F,Raw!$C:$C, T$5,Raw!$A:$A,$A$4,Raw!$D:$D,$A18)</f>
        <v>10373</v>
      </c>
    </row>
    <row r="19" spans="1:20" x14ac:dyDescent="0.25">
      <c r="A19" s="25" t="str">
        <f>IF(Refs!A12="","",Refs!A12)</f>
        <v/>
      </c>
      <c r="B19" s="3" t="str">
        <f>IF(Refs!B12="","",Refs!B12)</f>
        <v>-----------</v>
      </c>
      <c r="C19" s="25" t="str">
        <f>IF(Refs!D12="","",Refs!D12)</f>
        <v/>
      </c>
      <c r="D19" s="30"/>
      <c r="E19" s="30"/>
      <c r="F19" s="36"/>
      <c r="G19" s="30"/>
      <c r="H19" s="36"/>
      <c r="I19" s="36"/>
      <c r="J19" s="36"/>
      <c r="K19" s="36"/>
      <c r="L19" s="30"/>
      <c r="M19" s="30"/>
      <c r="N19" s="30"/>
      <c r="O19" s="30"/>
      <c r="P19" s="30"/>
      <c r="Q19" s="30"/>
      <c r="R19" s="30"/>
      <c r="S19" s="30"/>
      <c r="T19" s="30"/>
    </row>
    <row r="20" spans="1:20" ht="18.600000000000001" customHeight="1" x14ac:dyDescent="0.25">
      <c r="A20" s="25" t="str">
        <f>IF(Refs!A13="","",Refs!A13)</f>
        <v>111AA1</v>
      </c>
      <c r="B20" s="3" t="str">
        <f>IF(Refs!B13="","",Refs!B13)</f>
        <v>North East</v>
      </c>
      <c r="C20" s="25" t="str">
        <f>IF(Refs!D13="","",Refs!D13)</f>
        <v>Area</v>
      </c>
      <c r="D20" s="30">
        <f t="shared" ref="D20" si="16">L20</f>
        <v>103515</v>
      </c>
      <c r="E20" s="30">
        <f t="shared" ref="E20" si="17">IFERROR(L20/$B$5, " ")</f>
        <v>3339.1935483870966</v>
      </c>
      <c r="F20" s="36">
        <f t="shared" ref="F20" si="18">IFERROR(N20/M20, " ")</f>
        <v>0.71279034991526269</v>
      </c>
      <c r="G20" s="30">
        <f t="shared" ref="G20" si="19">IFERROR(P20/M20, " ")</f>
        <v>103.71039776692254</v>
      </c>
      <c r="H20" s="36">
        <f t="shared" ref="H20" si="20">IFERROR(O20/(M20+O20), " ")</f>
        <v>8.606918334497525E-2</v>
      </c>
      <c r="I20" s="36">
        <f t="shared" ref="I20" si="21">IFERROR(R20/Q20, " ")</f>
        <v>0.336950314106225</v>
      </c>
      <c r="J20" s="36">
        <f t="shared" ref="J20" si="22">IFERROR(S20/Q20, " ")</f>
        <v>0.13849811769367942</v>
      </c>
      <c r="K20" s="36">
        <f t="shared" ref="K20" si="23">IFERROR(T20/Q20, " ")</f>
        <v>0.11841629855825825</v>
      </c>
      <c r="L20" s="30">
        <f>SUMIFS(Raw!$F:$F,Raw!$C:$C,L$5,Raw!$A:$A,$A$4,Raw!$B:$B,$A20)</f>
        <v>103515</v>
      </c>
      <c r="M20" s="30">
        <f>SUMIFS(Raw!$F:$F,Raw!$C:$C,M$5,Raw!$A:$A,$A$4,Raw!$B:$B,$A20)</f>
        <v>90279</v>
      </c>
      <c r="N20" s="30">
        <f>SUMIFS(Raw!$F:$F,Raw!$C:$C,N$5,Raw!$A:$A,$A$4,Raw!$B:$B,$A20)</f>
        <v>64350</v>
      </c>
      <c r="O20" s="30">
        <f>SUMIFS(Raw!$F:$F,Raw!$C:$C,O$5,Raw!$A:$A,$A$4,Raw!$B:$B,$A20)</f>
        <v>8502</v>
      </c>
      <c r="P20" s="30">
        <f>SUMIFS(Raw!$F:$F,Raw!$C:$C,P$5,Raw!$A:$A,$A$4,Raw!$B:$B,$A20)</f>
        <v>9362871</v>
      </c>
      <c r="Q20" s="30">
        <f>SUMIFS(Raw!$F:$F,Raw!$C:$C,Q$5,Raw!$A:$A,$A$4,Raw!$B:$B,$A20)</f>
        <v>85799</v>
      </c>
      <c r="R20" s="30">
        <f>SUMIFS(Raw!$F:$F,Raw!$C:$C,R$5,Raw!$A:$A,$A$4,Raw!$B:$B,$A20)</f>
        <v>28910</v>
      </c>
      <c r="S20" s="30">
        <f>SUMIFS(Raw!$F:$F,Raw!$C:$C,S$5,Raw!$A:$A,$A$4,Raw!$B:$B,$A20)</f>
        <v>11883</v>
      </c>
      <c r="T20" s="30">
        <f>SUMIFS(Raw!$F:$F,Raw!$C:$C,T$5,Raw!$A:$A,$A$4,Raw!$B:$B,$A20)</f>
        <v>10160</v>
      </c>
    </row>
    <row r="21" spans="1:20" x14ac:dyDescent="0.25">
      <c r="A21" s="25" t="str">
        <f>IF(Refs!A14="","",Refs!A14)</f>
        <v>111AI7</v>
      </c>
      <c r="B21" s="3" t="str">
        <f>IF(Refs!B14="","",Refs!B14)</f>
        <v>Yorkshire and Humber (NECS)</v>
      </c>
      <c r="C21" s="25" t="str">
        <f>IF(Refs!D14="","",Refs!D14)</f>
        <v>Area</v>
      </c>
      <c r="D21" s="30">
        <f t="shared" ref="D21:D30" si="24">L21</f>
        <v>182780</v>
      </c>
      <c r="E21" s="30">
        <f t="shared" ref="E21:E30" si="25">IFERROR(L21/$B$5, " ")</f>
        <v>5896.1290322580644</v>
      </c>
      <c r="F21" s="36">
        <f t="shared" ref="F21:F30" si="26">IFERROR(N21/M21, " ")</f>
        <v>0.63819722345733909</v>
      </c>
      <c r="G21" s="30">
        <f t="shared" ref="G21:G30" si="27">IFERROR(P21/M21, " ")</f>
        <v>184.34827207153796</v>
      </c>
      <c r="H21" s="36">
        <f t="shared" ref="H21:H30" si="28">IFERROR(O21/(M21+O21), " ")</f>
        <v>0.10503393540114518</v>
      </c>
      <c r="I21" s="36">
        <f t="shared" ref="I21:I30" si="29">IFERROR(R21/Q21, " ")</f>
        <v>0.41935147244001364</v>
      </c>
      <c r="J21" s="36">
        <f t="shared" ref="J21:J30" si="30">IFERROR(S21/Q21, " ")</f>
        <v>0.10946772319658274</v>
      </c>
      <c r="K21" s="36">
        <f t="shared" ref="K21:K30" si="31">IFERROR(T21/Q21, " ")</f>
        <v>0.13296136801608449</v>
      </c>
      <c r="L21" s="30">
        <f>SUMIFS(Raw!$F:$F,Raw!$C:$C,L$5,Raw!$A:$A,$A$4,Raw!$B:$B,$A21)</f>
        <v>182780</v>
      </c>
      <c r="M21" s="30">
        <f>SUMIFS(Raw!$F:$F,Raw!$C:$C,M$5,Raw!$A:$A,$A$4,Raw!$B:$B,$A21)</f>
        <v>161928</v>
      </c>
      <c r="N21" s="30">
        <f>SUMIFS(Raw!$F:$F,Raw!$C:$C,N$5,Raw!$A:$A,$A$4,Raw!$B:$B,$A21)</f>
        <v>103342</v>
      </c>
      <c r="O21" s="30">
        <f>SUMIFS(Raw!$F:$F,Raw!$C:$C,O$5,Raw!$A:$A,$A$4,Raw!$B:$B,$A21)</f>
        <v>19004</v>
      </c>
      <c r="P21" s="30">
        <f>SUMIFS(Raw!$F:$F,Raw!$C:$C,P$5,Raw!$A:$A,$A$4,Raw!$B:$B,$A21)</f>
        <v>29851147</v>
      </c>
      <c r="Q21" s="30">
        <f>SUMIFS(Raw!$F:$F,Raw!$C:$C,Q$5,Raw!$A:$A,$A$4,Raw!$B:$B,$A21)</f>
        <v>143741</v>
      </c>
      <c r="R21" s="30">
        <f>SUMIFS(Raw!$F:$F,Raw!$C:$C,R$5,Raw!$A:$A,$A$4,Raw!$B:$B,$A21)</f>
        <v>60278</v>
      </c>
      <c r="S21" s="30">
        <f>SUMIFS(Raw!$F:$F,Raw!$C:$C,S$5,Raw!$A:$A,$A$4,Raw!$B:$B,$A21)</f>
        <v>15735</v>
      </c>
      <c r="T21" s="30">
        <f>SUMIFS(Raw!$F:$F,Raw!$C:$C,T$5,Raw!$A:$A,$A$4,Raw!$B:$B,$A21)</f>
        <v>19112</v>
      </c>
    </row>
    <row r="22" spans="1:20" ht="18.600000000000001" customHeight="1" x14ac:dyDescent="0.25">
      <c r="A22" s="25" t="str">
        <f>IF(Refs!A15="","",Refs!A15)</f>
        <v>111AJ3</v>
      </c>
      <c r="B22" s="3" t="str">
        <f>IF(Refs!B15="","",Refs!B15)</f>
        <v>North West including Blackpool (ML CSU)</v>
      </c>
      <c r="C22" s="25" t="str">
        <f>IF(Refs!D15="","",Refs!D15)</f>
        <v>Area</v>
      </c>
      <c r="D22" s="30">
        <f t="shared" si="24"/>
        <v>215225</v>
      </c>
      <c r="E22" s="30">
        <f t="shared" si="25"/>
        <v>6942.7419354838712</v>
      </c>
      <c r="F22" s="36">
        <f t="shared" si="26"/>
        <v>0.45789516640402811</v>
      </c>
      <c r="G22" s="30">
        <f t="shared" si="27"/>
        <v>385.23010905255489</v>
      </c>
      <c r="H22" s="36">
        <f t="shared" si="28"/>
        <v>0.15500347481949506</v>
      </c>
      <c r="I22" s="36">
        <f t="shared" si="29"/>
        <v>0.43830338596118384</v>
      </c>
      <c r="J22" s="36">
        <f t="shared" si="30"/>
        <v>0.10733065052410758</v>
      </c>
      <c r="K22" s="36">
        <f t="shared" si="31"/>
        <v>0.13686440387476262</v>
      </c>
      <c r="L22" s="30">
        <f>SUMIFS(Raw!$F:$F,Raw!$C:$C,L$5,Raw!$A:$A,$A$4,Raw!$B:$B,$A22)</f>
        <v>215225</v>
      </c>
      <c r="M22" s="30">
        <f>SUMIFS(Raw!$F:$F,Raw!$C:$C,M$5,Raw!$A:$A,$A$4,Raw!$B:$B,$A22)</f>
        <v>159281</v>
      </c>
      <c r="N22" s="30">
        <f>SUMIFS(Raw!$F:$F,Raw!$C:$C,N$5,Raw!$A:$A,$A$4,Raw!$B:$B,$A22)</f>
        <v>72934</v>
      </c>
      <c r="O22" s="30">
        <f>SUMIFS(Raw!$F:$F,Raw!$C:$C,O$5,Raw!$A:$A,$A$4,Raw!$B:$B,$A22)</f>
        <v>29218</v>
      </c>
      <c r="P22" s="30">
        <f>SUMIFS(Raw!$F:$F,Raw!$C:$C,P$5,Raw!$A:$A,$A$4,Raw!$B:$B,$A22)</f>
        <v>61359837</v>
      </c>
      <c r="Q22" s="30">
        <f>SUMIFS(Raw!$F:$F,Raw!$C:$C,Q$5,Raw!$A:$A,$A$4,Raw!$B:$B,$A22)</f>
        <v>145867</v>
      </c>
      <c r="R22" s="30">
        <f>SUMIFS(Raw!$F:$F,Raw!$C:$C,R$5,Raw!$A:$A,$A$4,Raw!$B:$B,$A22)</f>
        <v>63934</v>
      </c>
      <c r="S22" s="30">
        <f>SUMIFS(Raw!$F:$F,Raw!$C:$C,S$5,Raw!$A:$A,$A$4,Raw!$B:$B,$A22)</f>
        <v>15656</v>
      </c>
      <c r="T22" s="30">
        <f>SUMIFS(Raw!$F:$F,Raw!$C:$C,T$5,Raw!$A:$A,$A$4,Raw!$B:$B,$A22)</f>
        <v>19964</v>
      </c>
    </row>
    <row r="23" spans="1:20" ht="19.5" customHeight="1" x14ac:dyDescent="0.25">
      <c r="A23" s="25" t="str">
        <f>IF(Refs!A16="","",Refs!A16)</f>
        <v>111AJ8</v>
      </c>
      <c r="B23" s="3" t="str">
        <f>IF(Refs!B16="","",Refs!B16)</f>
        <v>Derbyshire (DHU)</v>
      </c>
      <c r="C23" s="25" t="str">
        <f>IF(Refs!D16="","",Refs!D16)</f>
        <v>Area</v>
      </c>
      <c r="D23" s="30">
        <f t="shared" si="24"/>
        <v>42734</v>
      </c>
      <c r="E23" s="30">
        <f t="shared" si="25"/>
        <v>1378.516129032258</v>
      </c>
      <c r="F23" s="36">
        <f t="shared" si="26"/>
        <v>0.72806497802794645</v>
      </c>
      <c r="G23" s="30">
        <f t="shared" si="27"/>
        <v>59.868513306670614</v>
      </c>
      <c r="H23" s="36">
        <f t="shared" si="28"/>
        <v>5.2136472129919967E-2</v>
      </c>
      <c r="I23" s="36">
        <f t="shared" si="29"/>
        <v>0.5398916192724541</v>
      </c>
      <c r="J23" s="36">
        <f t="shared" si="30"/>
        <v>0.12675716278570662</v>
      </c>
      <c r="K23" s="36">
        <f t="shared" si="31"/>
        <v>0.10741495868655435</v>
      </c>
      <c r="L23" s="30">
        <f>SUMIFS(Raw!$F:$F,Raw!$C:$C,L$5,Raw!$A:$A,$A$4,Raw!$B:$B,$A23)</f>
        <v>42734</v>
      </c>
      <c r="M23" s="30">
        <f>SUMIFS(Raw!$F:$F,Raw!$C:$C,M$5,Raw!$A:$A,$A$4,Raw!$B:$B,$A23)</f>
        <v>40506</v>
      </c>
      <c r="N23" s="30">
        <f>SUMIFS(Raw!$F:$F,Raw!$C:$C,N$5,Raw!$A:$A,$A$4,Raw!$B:$B,$A23)</f>
        <v>29491</v>
      </c>
      <c r="O23" s="30">
        <f>SUMIFS(Raw!$F:$F,Raw!$C:$C,O$5,Raw!$A:$A,$A$4,Raw!$B:$B,$A23)</f>
        <v>2228</v>
      </c>
      <c r="P23" s="30">
        <f>SUMIFS(Raw!$F:$F,Raw!$C:$C,P$5,Raw!$A:$A,$A$4,Raw!$B:$B,$A23)</f>
        <v>2425034</v>
      </c>
      <c r="Q23" s="30">
        <f>SUMIFS(Raw!$F:$F,Raw!$C:$C,Q$5,Raw!$A:$A,$A$4,Raw!$B:$B,$A23)</f>
        <v>37276</v>
      </c>
      <c r="R23" s="30">
        <f>SUMIFS(Raw!$F:$F,Raw!$C:$C,R$5,Raw!$A:$A,$A$4,Raw!$B:$B,$A23)</f>
        <v>20125</v>
      </c>
      <c r="S23" s="30">
        <f>SUMIFS(Raw!$F:$F,Raw!$C:$C,S$5,Raw!$A:$A,$A$4,Raw!$B:$B,$A23)</f>
        <v>4725</v>
      </c>
      <c r="T23" s="30">
        <f>SUMIFS(Raw!$F:$F,Raw!$C:$C,T$5,Raw!$A:$A,$A$4,Raw!$B:$B,$A23)</f>
        <v>4004</v>
      </c>
    </row>
    <row r="24" spans="1:20" x14ac:dyDescent="0.25">
      <c r="A24" s="25" t="str">
        <f>IF(Refs!A17="","",Refs!A17)</f>
        <v>111AK7</v>
      </c>
      <c r="B24" s="3" t="str">
        <f>IF(Refs!B17="","",Refs!B17)</f>
        <v>Leicestershire and Rutland (DHU)</v>
      </c>
      <c r="C24" s="25" t="str">
        <f>IF(Refs!D17="","",Refs!D17)</f>
        <v>Area</v>
      </c>
      <c r="D24" s="30">
        <f t="shared" si="24"/>
        <v>41191</v>
      </c>
      <c r="E24" s="30">
        <f t="shared" si="25"/>
        <v>1328.741935483871</v>
      </c>
      <c r="F24" s="36">
        <f t="shared" si="26"/>
        <v>0.722021108448478</v>
      </c>
      <c r="G24" s="30">
        <f t="shared" si="27"/>
        <v>61.777061132922043</v>
      </c>
      <c r="H24" s="36">
        <f t="shared" si="28"/>
        <v>4.770459566410138E-2</v>
      </c>
      <c r="I24" s="36">
        <f t="shared" si="29"/>
        <v>0.48240898445816477</v>
      </c>
      <c r="J24" s="36">
        <f t="shared" si="30"/>
        <v>0.13088141366829892</v>
      </c>
      <c r="K24" s="36">
        <f t="shared" si="31"/>
        <v>0.10512028954651906</v>
      </c>
      <c r="L24" s="30">
        <f>SUMIFS(Raw!$F:$F,Raw!$C:$C,L$5,Raw!$A:$A,$A$4,Raw!$B:$B,$A24)</f>
        <v>41191</v>
      </c>
      <c r="M24" s="30">
        <f>SUMIFS(Raw!$F:$F,Raw!$C:$C,M$5,Raw!$A:$A,$A$4,Raw!$B:$B,$A24)</f>
        <v>39226</v>
      </c>
      <c r="N24" s="30">
        <f>SUMIFS(Raw!$F:$F,Raw!$C:$C,N$5,Raw!$A:$A,$A$4,Raw!$B:$B,$A24)</f>
        <v>28322</v>
      </c>
      <c r="O24" s="30">
        <f>SUMIFS(Raw!$F:$F,Raw!$C:$C,O$5,Raw!$A:$A,$A$4,Raw!$B:$B,$A24)</f>
        <v>1965</v>
      </c>
      <c r="P24" s="30">
        <f>SUMIFS(Raw!$F:$F,Raw!$C:$C,P$5,Raw!$A:$A,$A$4,Raw!$B:$B,$A24)</f>
        <v>2423267</v>
      </c>
      <c r="Q24" s="30">
        <f>SUMIFS(Raw!$F:$F,Raw!$C:$C,Q$5,Raw!$A:$A,$A$4,Raw!$B:$B,$A24)</f>
        <v>37576</v>
      </c>
      <c r="R24" s="30">
        <f>SUMIFS(Raw!$F:$F,Raw!$C:$C,R$5,Raw!$A:$A,$A$4,Raw!$B:$B,$A24)</f>
        <v>18127</v>
      </c>
      <c r="S24" s="30">
        <f>SUMIFS(Raw!$F:$F,Raw!$C:$C,S$5,Raw!$A:$A,$A$4,Raw!$B:$B,$A24)</f>
        <v>4918</v>
      </c>
      <c r="T24" s="30">
        <f>SUMIFS(Raw!$F:$F,Raw!$C:$C,T$5,Raw!$A:$A,$A$4,Raw!$B:$B,$A24)</f>
        <v>3950</v>
      </c>
    </row>
    <row r="25" spans="1:20" x14ac:dyDescent="0.25">
      <c r="A25" s="25" t="str">
        <f>IF(Refs!A18="","",Refs!A18)</f>
        <v>111AK6</v>
      </c>
      <c r="B25" s="3" t="str">
        <f>IF(Refs!B18="","",Refs!B18)</f>
        <v>Lincolnshire (DHU)</v>
      </c>
      <c r="C25" s="25" t="str">
        <f>IF(Refs!D18="","",Refs!D18)</f>
        <v>Area</v>
      </c>
      <c r="D25" s="30">
        <f t="shared" si="24"/>
        <v>23923</v>
      </c>
      <c r="E25" s="30">
        <f t="shared" si="25"/>
        <v>771.70967741935488</v>
      </c>
      <c r="F25" s="36">
        <f t="shared" si="26"/>
        <v>0.73922812582606401</v>
      </c>
      <c r="G25" s="30">
        <f t="shared" si="27"/>
        <v>57.550224689399947</v>
      </c>
      <c r="H25" s="36">
        <f t="shared" si="28"/>
        <v>5.1205952430715213E-2</v>
      </c>
      <c r="I25" s="36">
        <f t="shared" si="29"/>
        <v>0.17154005979830741</v>
      </c>
      <c r="J25" s="36">
        <f t="shared" si="30"/>
        <v>0.18780722647342016</v>
      </c>
      <c r="K25" s="36">
        <f t="shared" si="31"/>
        <v>0.16251963715603304</v>
      </c>
      <c r="L25" s="30">
        <f>SUMIFS(Raw!$F:$F,Raw!$C:$C,L$5,Raw!$A:$A,$A$4,Raw!$B:$B,$A25)</f>
        <v>23923</v>
      </c>
      <c r="M25" s="30">
        <f>SUMIFS(Raw!$F:$F,Raw!$C:$C,M$5,Raw!$A:$A,$A$4,Raw!$B:$B,$A25)</f>
        <v>22698</v>
      </c>
      <c r="N25" s="30">
        <f>SUMIFS(Raw!$F:$F,Raw!$C:$C,N$5,Raw!$A:$A,$A$4,Raw!$B:$B,$A25)</f>
        <v>16779</v>
      </c>
      <c r="O25" s="30">
        <f>SUMIFS(Raw!$F:$F,Raw!$C:$C,O$5,Raw!$A:$A,$A$4,Raw!$B:$B,$A25)</f>
        <v>1225</v>
      </c>
      <c r="P25" s="30">
        <f>SUMIFS(Raw!$F:$F,Raw!$C:$C,P$5,Raw!$A:$A,$A$4,Raw!$B:$B,$A25)</f>
        <v>1306275</v>
      </c>
      <c r="Q25" s="30">
        <f>SUMIFS(Raw!$F:$F,Raw!$C:$C,Q$5,Raw!$A:$A,$A$4,Raw!$B:$B,$A25)</f>
        <v>19733</v>
      </c>
      <c r="R25" s="30">
        <f>SUMIFS(Raw!$F:$F,Raw!$C:$C,R$5,Raw!$A:$A,$A$4,Raw!$B:$B,$A25)</f>
        <v>3385</v>
      </c>
      <c r="S25" s="30">
        <f>SUMIFS(Raw!$F:$F,Raw!$C:$C,S$5,Raw!$A:$A,$A$4,Raw!$B:$B,$A25)</f>
        <v>3706</v>
      </c>
      <c r="T25" s="30">
        <f>SUMIFS(Raw!$F:$F,Raw!$C:$C,T$5,Raw!$A:$A,$A$4,Raw!$B:$B,$A25)</f>
        <v>3207</v>
      </c>
    </row>
    <row r="26" spans="1:20" x14ac:dyDescent="0.25">
      <c r="A26" s="25" t="str">
        <f>IF(Refs!A19="","",Refs!A19)</f>
        <v>111AC6</v>
      </c>
      <c r="B26" s="3" t="str">
        <f>IF(Refs!B19="","",Refs!B19)</f>
        <v>Northamptonshire</v>
      </c>
      <c r="C26" s="25" t="str">
        <f>IF(Refs!D19="","",Refs!D19)</f>
        <v>Area</v>
      </c>
      <c r="D26" s="30">
        <f t="shared" si="24"/>
        <v>26596</v>
      </c>
      <c r="E26" s="30">
        <f t="shared" si="25"/>
        <v>857.93548387096769</v>
      </c>
      <c r="F26" s="36">
        <f t="shared" si="26"/>
        <v>0.73377033643974099</v>
      </c>
      <c r="G26" s="30">
        <f t="shared" si="27"/>
        <v>58.951903332806822</v>
      </c>
      <c r="H26" s="36">
        <f t="shared" si="28"/>
        <v>4.7826740863287712E-2</v>
      </c>
      <c r="I26" s="36">
        <f t="shared" si="29"/>
        <v>0.36557592699169611</v>
      </c>
      <c r="J26" s="36">
        <f t="shared" si="30"/>
        <v>0.12570911781632821</v>
      </c>
      <c r="K26" s="36">
        <f t="shared" si="31"/>
        <v>9.5083449806791093E-2</v>
      </c>
      <c r="L26" s="30">
        <f>SUMIFS(Raw!$F:$F,Raw!$C:$C,L$5,Raw!$A:$A,$A$4,Raw!$B:$B,$A26)</f>
        <v>26596</v>
      </c>
      <c r="M26" s="30">
        <f>SUMIFS(Raw!$F:$F,Raw!$C:$C,M$5,Raw!$A:$A,$A$4,Raw!$B:$B,$A26)</f>
        <v>25324</v>
      </c>
      <c r="N26" s="30">
        <f>SUMIFS(Raw!$F:$F,Raw!$C:$C,N$5,Raw!$A:$A,$A$4,Raw!$B:$B,$A26)</f>
        <v>18582</v>
      </c>
      <c r="O26" s="30">
        <f>SUMIFS(Raw!$F:$F,Raw!$C:$C,O$5,Raw!$A:$A,$A$4,Raw!$B:$B,$A26)</f>
        <v>1272</v>
      </c>
      <c r="P26" s="30">
        <f>SUMIFS(Raw!$F:$F,Raw!$C:$C,P$5,Raw!$A:$A,$A$4,Raw!$B:$B,$A26)</f>
        <v>1492898</v>
      </c>
      <c r="Q26" s="30">
        <f>SUMIFS(Raw!$F:$F,Raw!$C:$C,Q$5,Raw!$A:$A,$A$4,Raw!$B:$B,$A26)</f>
        <v>24326</v>
      </c>
      <c r="R26" s="30">
        <f>SUMIFS(Raw!$F:$F,Raw!$C:$C,R$5,Raw!$A:$A,$A$4,Raw!$B:$B,$A26)</f>
        <v>8893</v>
      </c>
      <c r="S26" s="30">
        <f>SUMIFS(Raw!$F:$F,Raw!$C:$C,S$5,Raw!$A:$A,$A$4,Raw!$B:$B,$A26)</f>
        <v>3058</v>
      </c>
      <c r="T26" s="30">
        <f>SUMIFS(Raw!$F:$F,Raw!$C:$C,T$5,Raw!$A:$A,$A$4,Raw!$B:$B,$A26)</f>
        <v>2313</v>
      </c>
    </row>
    <row r="27" spans="1:20" x14ac:dyDescent="0.25">
      <c r="A27" s="25" t="str">
        <f>IF(Refs!A20="","",Refs!A20)</f>
        <v>111AL1</v>
      </c>
      <c r="B27" s="3" t="str">
        <f>IF(Refs!B20="","",Refs!B20)</f>
        <v>Nottinghamshire (DHU)</v>
      </c>
      <c r="C27" s="25" t="str">
        <f>IF(Refs!D20="","",Refs!D20)</f>
        <v>Area</v>
      </c>
      <c r="D27" s="30">
        <f t="shared" si="24"/>
        <v>37176</v>
      </c>
      <c r="E27" s="30">
        <f t="shared" si="25"/>
        <v>1199.2258064516129</v>
      </c>
      <c r="F27" s="36">
        <f t="shared" si="26"/>
        <v>0.71894423158790977</v>
      </c>
      <c r="G27" s="30">
        <f t="shared" si="27"/>
        <v>62.141024549453668</v>
      </c>
      <c r="H27" s="36">
        <f t="shared" si="28"/>
        <v>5.2211103938024535E-2</v>
      </c>
      <c r="I27" s="36">
        <f t="shared" si="29"/>
        <v>0.27678282605499194</v>
      </c>
      <c r="J27" s="36">
        <f t="shared" si="30"/>
        <v>0.12853992059991179</v>
      </c>
      <c r="K27" s="36">
        <f t="shared" si="31"/>
        <v>0.12289369210410234</v>
      </c>
      <c r="L27" s="30">
        <f>SUMIFS(Raw!$F:$F,Raw!$C:$C,L$5,Raw!$A:$A,$A$4,Raw!$B:$B,$A27)</f>
        <v>37176</v>
      </c>
      <c r="M27" s="30">
        <f>SUMIFS(Raw!$F:$F,Raw!$C:$C,M$5,Raw!$A:$A,$A$4,Raw!$B:$B,$A27)</f>
        <v>35235</v>
      </c>
      <c r="N27" s="30">
        <f>SUMIFS(Raw!$F:$F,Raw!$C:$C,N$5,Raw!$A:$A,$A$4,Raw!$B:$B,$A27)</f>
        <v>25332</v>
      </c>
      <c r="O27" s="30">
        <f>SUMIFS(Raw!$F:$F,Raw!$C:$C,O$5,Raw!$A:$A,$A$4,Raw!$B:$B,$A27)</f>
        <v>1941</v>
      </c>
      <c r="P27" s="30">
        <f>SUMIFS(Raw!$F:$F,Raw!$C:$C,P$5,Raw!$A:$A,$A$4,Raw!$B:$B,$A27)</f>
        <v>2189539</v>
      </c>
      <c r="Q27" s="30">
        <f>SUMIFS(Raw!$F:$F,Raw!$C:$C,Q$5,Raw!$A:$A,$A$4,Raw!$B:$B,$A27)</f>
        <v>34005</v>
      </c>
      <c r="R27" s="30">
        <f>SUMIFS(Raw!$F:$F,Raw!$C:$C,R$5,Raw!$A:$A,$A$4,Raw!$B:$B,$A27)</f>
        <v>9412</v>
      </c>
      <c r="S27" s="30">
        <f>SUMIFS(Raw!$F:$F,Raw!$C:$C,S$5,Raw!$A:$A,$A$4,Raw!$B:$B,$A27)</f>
        <v>4371</v>
      </c>
      <c r="T27" s="30">
        <f>SUMIFS(Raw!$F:$F,Raw!$C:$C,T$5,Raw!$A:$A,$A$4,Raw!$B:$B,$A27)</f>
        <v>4179</v>
      </c>
    </row>
    <row r="28" spans="1:20" x14ac:dyDescent="0.25">
      <c r="A28" s="25" t="str">
        <f>IF(Refs!A21="","",Refs!A21)</f>
        <v>111AF4</v>
      </c>
      <c r="B28" s="3" t="str">
        <f>IF(Refs!B21="","",Refs!B21)</f>
        <v>Staffordshire</v>
      </c>
      <c r="C28" s="25" t="str">
        <f>IF(Refs!D21="","",Refs!D21)</f>
        <v>Area</v>
      </c>
      <c r="D28" s="30">
        <f t="shared" si="24"/>
        <v>40317</v>
      </c>
      <c r="E28" s="30">
        <f t="shared" si="25"/>
        <v>1300.5483870967741</v>
      </c>
      <c r="F28" s="36">
        <f t="shared" si="26"/>
        <v>0.56880464761457661</v>
      </c>
      <c r="G28" s="30">
        <f t="shared" si="27"/>
        <v>121.65568335191597</v>
      </c>
      <c r="H28" s="36">
        <f t="shared" si="28"/>
        <v>0.10538887576449589</v>
      </c>
      <c r="I28" s="36">
        <f t="shared" si="29"/>
        <v>0.29864190203540131</v>
      </c>
      <c r="J28" s="36">
        <f t="shared" si="30"/>
        <v>0.11318646789791573</v>
      </c>
      <c r="K28" s="36">
        <f t="shared" si="31"/>
        <v>8.4558181754704462E-2</v>
      </c>
      <c r="L28" s="30">
        <f>SUMIFS(Raw!$F:$F,Raw!$C:$C,L$5,Raw!$A:$A,$A$4,Raw!$B:$B,$A28)</f>
        <v>40317</v>
      </c>
      <c r="M28" s="30">
        <f>SUMIFS(Raw!$F:$F,Raw!$C:$C,M$5,Raw!$A:$A,$A$4,Raw!$B:$B,$A28)</f>
        <v>34082</v>
      </c>
      <c r="N28" s="30">
        <f>SUMIFS(Raw!$F:$F,Raw!$C:$C,N$5,Raw!$A:$A,$A$4,Raw!$B:$B,$A28)</f>
        <v>19386</v>
      </c>
      <c r="O28" s="30">
        <f>SUMIFS(Raw!$F:$F,Raw!$C:$C,O$5,Raw!$A:$A,$A$4,Raw!$B:$B,$A28)</f>
        <v>4015</v>
      </c>
      <c r="P28" s="30">
        <f>SUMIFS(Raw!$F:$F,Raw!$C:$C,P$5,Raw!$A:$A,$A$4,Raw!$B:$B,$A28)</f>
        <v>4146269</v>
      </c>
      <c r="Q28" s="30">
        <f>SUMIFS(Raw!$F:$F,Raw!$C:$C,Q$5,Raw!$A:$A,$A$4,Raw!$B:$B,$A28)</f>
        <v>28643</v>
      </c>
      <c r="R28" s="30">
        <f>SUMIFS(Raw!$F:$F,Raw!$C:$C,R$5,Raw!$A:$A,$A$4,Raw!$B:$B,$A28)</f>
        <v>8554</v>
      </c>
      <c r="S28" s="30">
        <f>SUMIFS(Raw!$F:$F,Raw!$C:$C,S$5,Raw!$A:$A,$A$4,Raw!$B:$B,$A28)</f>
        <v>3242</v>
      </c>
      <c r="T28" s="30">
        <f>SUMIFS(Raw!$F:$F,Raw!$C:$C,T$5,Raw!$A:$A,$A$4,Raw!$B:$B,$A28)</f>
        <v>2422</v>
      </c>
    </row>
    <row r="29" spans="1:20" x14ac:dyDescent="0.25">
      <c r="A29" s="25" t="str">
        <f>IF(Refs!A22="","",Refs!A22)</f>
        <v>111AL4</v>
      </c>
      <c r="B29" s="3" t="str">
        <f>IF(Refs!B22="","",Refs!B22)</f>
        <v>West Midlands ICB (DHU)</v>
      </c>
      <c r="C29" s="25" t="str">
        <f>IF(Refs!D22="","",Refs!D22)</f>
        <v>Area</v>
      </c>
      <c r="D29" s="30">
        <f t="shared" si="24"/>
        <v>168146</v>
      </c>
      <c r="E29" s="30">
        <f t="shared" si="25"/>
        <v>5424.0645161290322</v>
      </c>
      <c r="F29" s="36">
        <f t="shared" si="26"/>
        <v>0.73012251313546161</v>
      </c>
      <c r="G29" s="30">
        <f t="shared" si="27"/>
        <v>60.185195748483636</v>
      </c>
      <c r="H29" s="36">
        <f t="shared" si="28"/>
        <v>6.1654752417541897E-2</v>
      </c>
      <c r="I29" s="36">
        <f t="shared" si="29"/>
        <v>0.31213865096359744</v>
      </c>
      <c r="J29" s="36">
        <f t="shared" si="30"/>
        <v>0.11961991434689508</v>
      </c>
      <c r="K29" s="36">
        <f t="shared" si="31"/>
        <v>9.1521680942184158E-2</v>
      </c>
      <c r="L29" s="30">
        <f>SUMIFS(Raw!$F:$F,Raw!$C:$C,L$5,Raw!$A:$A,$A$4,Raw!$B:$B,$A29)</f>
        <v>168146</v>
      </c>
      <c r="M29" s="30">
        <f>SUMIFS(Raw!$F:$F,Raw!$C:$C,M$5,Raw!$A:$A,$A$4,Raw!$B:$B,$A29)</f>
        <v>157779</v>
      </c>
      <c r="N29" s="30">
        <f>SUMIFS(Raw!$F:$F,Raw!$C:$C,N$5,Raw!$A:$A,$A$4,Raw!$B:$B,$A29)</f>
        <v>115198</v>
      </c>
      <c r="O29" s="30">
        <f>SUMIFS(Raw!$F:$F,Raw!$C:$C,O$5,Raw!$A:$A,$A$4,Raw!$B:$B,$A29)</f>
        <v>10367</v>
      </c>
      <c r="P29" s="30">
        <f>SUMIFS(Raw!$F:$F,Raw!$C:$C,P$5,Raw!$A:$A,$A$4,Raw!$B:$B,$A29)</f>
        <v>9495960</v>
      </c>
      <c r="Q29" s="30">
        <f>SUMIFS(Raw!$F:$F,Raw!$C:$C,Q$5,Raw!$A:$A,$A$4,Raw!$B:$B,$A29)</f>
        <v>149440</v>
      </c>
      <c r="R29" s="30">
        <f>SUMIFS(Raw!$F:$F,Raw!$C:$C,R$5,Raw!$A:$A,$A$4,Raw!$B:$B,$A29)</f>
        <v>46646</v>
      </c>
      <c r="S29" s="30">
        <f>SUMIFS(Raw!$F:$F,Raw!$C:$C,S$5,Raw!$A:$A,$A$4,Raw!$B:$B,$A29)</f>
        <v>17876</v>
      </c>
      <c r="T29" s="30">
        <f>SUMIFS(Raw!$F:$F,Raw!$C:$C,T$5,Raw!$A:$A,$A$4,Raw!$B:$B,$A29)</f>
        <v>13677</v>
      </c>
    </row>
    <row r="30" spans="1:20" ht="21" customHeight="1" x14ac:dyDescent="0.25">
      <c r="A30" s="25" t="str">
        <f>IF(Refs!A23="","",Refs!A23)</f>
        <v>111AC5</v>
      </c>
      <c r="B30" s="3" t="str">
        <f>IF(Refs!B23="","",Refs!B23)</f>
        <v>Cambridgeshire and Peterborough</v>
      </c>
      <c r="C30" s="25" t="str">
        <f>IF(Refs!D23="","",Refs!D23)</f>
        <v>Area</v>
      </c>
      <c r="D30" s="30">
        <f t="shared" si="24"/>
        <v>35263</v>
      </c>
      <c r="E30" s="30">
        <f t="shared" si="25"/>
        <v>1137.516129032258</v>
      </c>
      <c r="F30" s="36">
        <f t="shared" si="26"/>
        <v>0.2047764440168974</v>
      </c>
      <c r="G30" s="30">
        <f t="shared" si="27"/>
        <v>702.48228700489358</v>
      </c>
      <c r="H30" s="36">
        <f t="shared" si="28"/>
        <v>0.28461147182908947</v>
      </c>
      <c r="I30" s="36">
        <f t="shared" si="29"/>
        <v>0.59720968033230992</v>
      </c>
      <c r="J30" s="36">
        <f t="shared" si="30"/>
        <v>9.0798266209138528E-2</v>
      </c>
      <c r="K30" s="36">
        <f t="shared" si="31"/>
        <v>0.10921979411233521</v>
      </c>
      <c r="L30" s="30">
        <f>SUMIFS(Raw!$F:$F,Raw!$C:$C,L$5,Raw!$A:$A,$A$4,Raw!$B:$B,$A30)</f>
        <v>35263</v>
      </c>
      <c r="M30" s="30">
        <f>SUMIFS(Raw!$F:$F,Raw!$C:$C,M$5,Raw!$A:$A,$A$4,Raw!$B:$B,$A30)</f>
        <v>23909</v>
      </c>
      <c r="N30" s="30">
        <f>SUMIFS(Raw!$F:$F,Raw!$C:$C,N$5,Raw!$A:$A,$A$4,Raw!$B:$B,$A30)</f>
        <v>4896</v>
      </c>
      <c r="O30" s="30">
        <f>SUMIFS(Raw!$F:$F,Raw!$C:$C,O$5,Raw!$A:$A,$A$4,Raw!$B:$B,$A30)</f>
        <v>9512</v>
      </c>
      <c r="P30" s="30">
        <f>SUMIFS(Raw!$F:$F,Raw!$C:$C,P$5,Raw!$A:$A,$A$4,Raw!$B:$B,$A30)</f>
        <v>16795649</v>
      </c>
      <c r="Q30" s="30">
        <f>SUMIFS(Raw!$F:$F,Raw!$C:$C,Q$5,Raw!$A:$A,$A$4,Raw!$B:$B,$A30)</f>
        <v>22148</v>
      </c>
      <c r="R30" s="30">
        <f>SUMIFS(Raw!$F:$F,Raw!$C:$C,R$5,Raw!$A:$A,$A$4,Raw!$B:$B,$A30)</f>
        <v>13227</v>
      </c>
      <c r="S30" s="30">
        <f>SUMIFS(Raw!$F:$F,Raw!$C:$C,S$5,Raw!$A:$A,$A$4,Raw!$B:$B,$A30)</f>
        <v>2011</v>
      </c>
      <c r="T30" s="30">
        <f>SUMIFS(Raw!$F:$F,Raw!$C:$C,T$5,Raw!$A:$A,$A$4,Raw!$B:$B,$A30)</f>
        <v>2419</v>
      </c>
    </row>
    <row r="31" spans="1:20" x14ac:dyDescent="0.25">
      <c r="A31" s="25" t="str">
        <f>IF(Refs!A24="","",Refs!A24)</f>
        <v>111AB2</v>
      </c>
      <c r="B31" s="3" t="str">
        <f>IF(Refs!B24="","",Refs!B24)</f>
        <v>Hertfordshire</v>
      </c>
      <c r="C31" s="25" t="str">
        <f>IF(Refs!D24="","",Refs!D24)</f>
        <v>Area</v>
      </c>
      <c r="D31" s="30">
        <f t="shared" ref="D31:D55" si="32">L31</f>
        <v>39932</v>
      </c>
      <c r="E31" s="30">
        <f t="shared" ref="E31:E55" si="33">IFERROR(L31/$B$5, " ")</f>
        <v>1288.1290322580646</v>
      </c>
      <c r="F31" s="36">
        <f t="shared" ref="F31:F55" si="34">IFERROR(N31/M31, " ")</f>
        <v>0.22428160382646389</v>
      </c>
      <c r="G31" s="30">
        <f t="shared" ref="G31:G55" si="35">IFERROR(P31/M31, " ")</f>
        <v>679.99757109226118</v>
      </c>
      <c r="H31" s="36">
        <f t="shared" ref="H31:H55" si="36">IFERROR(O31/(M31+O31), " ")</f>
        <v>0.280695624126438</v>
      </c>
      <c r="I31" s="36">
        <f t="shared" ref="I31:I55" si="37">IFERROR(R31/Q31, " ")</f>
        <v>0.56298160088064164</v>
      </c>
      <c r="J31" s="36">
        <f t="shared" ref="J31:J55" si="38">IFERROR(S31/Q31, " ")</f>
        <v>9.321434187765372E-2</v>
      </c>
      <c r="K31" s="36">
        <f t="shared" ref="K31:K55" si="39">IFERROR(T31/Q31, " ")</f>
        <v>0.10457619122503538</v>
      </c>
      <c r="L31" s="30">
        <f>SUMIFS(Raw!$F:$F,Raw!$C:$C,L$5,Raw!$A:$A,$A$4,Raw!$B:$B,$A31)</f>
        <v>39932</v>
      </c>
      <c r="M31" s="30">
        <f>SUMIFS(Raw!$F:$F,Raw!$C:$C,M$5,Raw!$A:$A,$A$4,Raw!$B:$B,$A31)</f>
        <v>26761</v>
      </c>
      <c r="N31" s="30">
        <f>SUMIFS(Raw!$F:$F,Raw!$C:$C,N$5,Raw!$A:$A,$A$4,Raw!$B:$B,$A31)</f>
        <v>6002</v>
      </c>
      <c r="O31" s="30">
        <f>SUMIFS(Raw!$F:$F,Raw!$C:$C,O$5,Raw!$A:$A,$A$4,Raw!$B:$B,$A31)</f>
        <v>10443</v>
      </c>
      <c r="P31" s="30">
        <f>SUMIFS(Raw!$F:$F,Raw!$C:$C,P$5,Raw!$A:$A,$A$4,Raw!$B:$B,$A31)</f>
        <v>18197415</v>
      </c>
      <c r="Q31" s="30">
        <f>SUMIFS(Raw!$F:$F,Raw!$C:$C,Q$5,Raw!$A:$A,$A$4,Raw!$B:$B,$A31)</f>
        <v>25436</v>
      </c>
      <c r="R31" s="30">
        <f>SUMIFS(Raw!$F:$F,Raw!$C:$C,R$5,Raw!$A:$A,$A$4,Raw!$B:$B,$A31)</f>
        <v>14320</v>
      </c>
      <c r="S31" s="30">
        <f>SUMIFS(Raw!$F:$F,Raw!$C:$C,S$5,Raw!$A:$A,$A$4,Raw!$B:$B,$A31)</f>
        <v>2371</v>
      </c>
      <c r="T31" s="30">
        <f>SUMIFS(Raw!$F:$F,Raw!$C:$C,T$5,Raw!$A:$A,$A$4,Raw!$B:$B,$A31)</f>
        <v>2660</v>
      </c>
    </row>
    <row r="32" spans="1:20" x14ac:dyDescent="0.25">
      <c r="A32" s="25" t="str">
        <f>IF(Refs!A25="","",Refs!A25)</f>
        <v>111AG7</v>
      </c>
      <c r="B32" s="3" t="str">
        <f>IF(Refs!B25="","",Refs!B25)</f>
        <v>Luton and Bedfordshire</v>
      </c>
      <c r="C32" s="25" t="str">
        <f>IF(Refs!D25="","",Refs!D25)</f>
        <v>Area</v>
      </c>
      <c r="D32" s="30">
        <f t="shared" si="32"/>
        <v>28456</v>
      </c>
      <c r="E32" s="30">
        <f t="shared" si="33"/>
        <v>917.93548387096769</v>
      </c>
      <c r="F32" s="36">
        <f t="shared" si="34"/>
        <v>0.19945000778290872</v>
      </c>
      <c r="G32" s="30">
        <f t="shared" si="35"/>
        <v>701.08576765423129</v>
      </c>
      <c r="H32" s="36">
        <f t="shared" si="36"/>
        <v>0.28544416431855257</v>
      </c>
      <c r="I32" s="36">
        <f t="shared" si="37"/>
        <v>0.48991416309012875</v>
      </c>
      <c r="J32" s="36">
        <f t="shared" si="38"/>
        <v>8.4710300429184551E-2</v>
      </c>
      <c r="K32" s="36">
        <f t="shared" si="39"/>
        <v>0.11925965665236052</v>
      </c>
      <c r="L32" s="30">
        <f>SUMIFS(Raw!$F:$F,Raw!$C:$C,L$5,Raw!$A:$A,$A$4,Raw!$B:$B,$A32)</f>
        <v>28456</v>
      </c>
      <c r="M32" s="30">
        <f>SUMIFS(Raw!$F:$F,Raw!$C:$C,M$5,Raw!$A:$A,$A$4,Raw!$B:$B,$A32)</f>
        <v>19273</v>
      </c>
      <c r="N32" s="30">
        <f>SUMIFS(Raw!$F:$F,Raw!$C:$C,N$5,Raw!$A:$A,$A$4,Raw!$B:$B,$A32)</f>
        <v>3844</v>
      </c>
      <c r="O32" s="30">
        <f>SUMIFS(Raw!$F:$F,Raw!$C:$C,O$5,Raw!$A:$A,$A$4,Raw!$B:$B,$A32)</f>
        <v>7699</v>
      </c>
      <c r="P32" s="30">
        <f>SUMIFS(Raw!$F:$F,Raw!$C:$C,P$5,Raw!$A:$A,$A$4,Raw!$B:$B,$A32)</f>
        <v>13512026</v>
      </c>
      <c r="Q32" s="30">
        <f>SUMIFS(Raw!$F:$F,Raw!$C:$C,Q$5,Raw!$A:$A,$A$4,Raw!$B:$B,$A32)</f>
        <v>18640</v>
      </c>
      <c r="R32" s="30">
        <f>SUMIFS(Raw!$F:$F,Raw!$C:$C,R$5,Raw!$A:$A,$A$4,Raw!$B:$B,$A32)</f>
        <v>9132</v>
      </c>
      <c r="S32" s="30">
        <f>SUMIFS(Raw!$F:$F,Raw!$C:$C,S$5,Raw!$A:$A,$A$4,Raw!$B:$B,$A32)</f>
        <v>1579</v>
      </c>
      <c r="T32" s="30">
        <f>SUMIFS(Raw!$F:$F,Raw!$C:$C,T$5,Raw!$A:$A,$A$4,Raw!$B:$B,$A32)</f>
        <v>2223</v>
      </c>
    </row>
    <row r="33" spans="1:20" x14ac:dyDescent="0.25">
      <c r="A33" s="25" t="str">
        <f>IF(Refs!A26="","",Refs!A26)</f>
        <v>111AH4</v>
      </c>
      <c r="B33" s="3" t="str">
        <f>IF(Refs!B26="","",Refs!B26)</f>
        <v>Mid and South Essex</v>
      </c>
      <c r="C33" s="25" t="str">
        <f>IF(Refs!D26="","",Refs!D26)</f>
        <v>Area</v>
      </c>
      <c r="D33" s="30">
        <f t="shared" si="32"/>
        <v>39615</v>
      </c>
      <c r="E33" s="30">
        <f t="shared" si="33"/>
        <v>1277.9032258064517</v>
      </c>
      <c r="F33" s="36">
        <f t="shared" si="34"/>
        <v>0.71505627872416544</v>
      </c>
      <c r="G33" s="30">
        <f t="shared" si="35"/>
        <v>96.657731788535102</v>
      </c>
      <c r="H33" s="36">
        <f t="shared" si="36"/>
        <v>4.9839186256308343E-2</v>
      </c>
      <c r="I33" s="36">
        <f t="shared" si="37"/>
        <v>0.55640360700182712</v>
      </c>
      <c r="J33" s="36">
        <f t="shared" si="38"/>
        <v>0.11929038722225496</v>
      </c>
      <c r="K33" s="36">
        <f t="shared" si="39"/>
        <v>6.8132256733659455E-2</v>
      </c>
      <c r="L33" s="30">
        <f>SUMIFS(Raw!$F:$F,Raw!$C:$C,L$5,Raw!$A:$A,$A$4,Raw!$B:$B,$A33)</f>
        <v>39615</v>
      </c>
      <c r="M33" s="30">
        <f>SUMIFS(Raw!$F:$F,Raw!$C:$C,M$5,Raw!$A:$A,$A$4,Raw!$B:$B,$A33)</f>
        <v>36337</v>
      </c>
      <c r="N33" s="30">
        <f>SUMIFS(Raw!$F:$F,Raw!$C:$C,N$5,Raw!$A:$A,$A$4,Raw!$B:$B,$A33)</f>
        <v>25983</v>
      </c>
      <c r="O33" s="30">
        <f>SUMIFS(Raw!$F:$F,Raw!$C:$C,O$5,Raw!$A:$A,$A$4,Raw!$B:$B,$A33)</f>
        <v>1906</v>
      </c>
      <c r="P33" s="30">
        <f>SUMIFS(Raw!$F:$F,Raw!$C:$C,P$5,Raw!$A:$A,$A$4,Raw!$B:$B,$A33)</f>
        <v>3512252</v>
      </c>
      <c r="Q33" s="30">
        <f>SUMIFS(Raw!$F:$F,Raw!$C:$C,Q$5,Raw!$A:$A,$A$4,Raw!$B:$B,$A33)</f>
        <v>33934</v>
      </c>
      <c r="R33" s="30">
        <f>SUMIFS(Raw!$F:$F,Raw!$C:$C,R$5,Raw!$A:$A,$A$4,Raw!$B:$B,$A33)</f>
        <v>18881</v>
      </c>
      <c r="S33" s="30">
        <f>SUMIFS(Raw!$F:$F,Raw!$C:$C,S$5,Raw!$A:$A,$A$4,Raw!$B:$B,$A33)</f>
        <v>4048</v>
      </c>
      <c r="T33" s="30">
        <f>SUMIFS(Raw!$F:$F,Raw!$C:$C,T$5,Raw!$A:$A,$A$4,Raw!$B:$B,$A33)</f>
        <v>2312</v>
      </c>
    </row>
    <row r="34" spans="1:20" x14ac:dyDescent="0.25">
      <c r="A34" s="25" t="str">
        <f>IF(Refs!A27="","",Refs!A27)</f>
        <v>111AC7</v>
      </c>
      <c r="B34" s="3" t="str">
        <f>IF(Refs!B27="","",Refs!B27)</f>
        <v>Milton Keynes</v>
      </c>
      <c r="C34" s="25" t="str">
        <f>IF(Refs!D27="","",Refs!D27)</f>
        <v>Area</v>
      </c>
      <c r="D34" s="30">
        <f t="shared" si="32"/>
        <v>9453</v>
      </c>
      <c r="E34" s="30">
        <f t="shared" si="33"/>
        <v>304.93548387096774</v>
      </c>
      <c r="F34" s="36">
        <f t="shared" si="34"/>
        <v>0.72518747243052495</v>
      </c>
      <c r="G34" s="30">
        <f t="shared" si="35"/>
        <v>60.220886634318482</v>
      </c>
      <c r="H34" s="36">
        <f t="shared" si="36"/>
        <v>4.0727811276843329E-2</v>
      </c>
      <c r="I34" s="36">
        <f t="shared" si="37"/>
        <v>0.44503956177723675</v>
      </c>
      <c r="J34" s="36">
        <f t="shared" si="38"/>
        <v>0.12124163116250761</v>
      </c>
      <c r="K34" s="36">
        <f t="shared" si="39"/>
        <v>0.11673767498478393</v>
      </c>
      <c r="L34" s="30">
        <f>SUMIFS(Raw!$F:$F,Raw!$C:$C,L$5,Raw!$A:$A,$A$4,Raw!$B:$B,$A34)</f>
        <v>9453</v>
      </c>
      <c r="M34" s="30">
        <f>SUMIFS(Raw!$F:$F,Raw!$C:$C,M$5,Raw!$A:$A,$A$4,Raw!$B:$B,$A34)</f>
        <v>9068</v>
      </c>
      <c r="N34" s="30">
        <f>SUMIFS(Raw!$F:$F,Raw!$C:$C,N$5,Raw!$A:$A,$A$4,Raw!$B:$B,$A34)</f>
        <v>6576</v>
      </c>
      <c r="O34" s="30">
        <f>SUMIFS(Raw!$F:$F,Raw!$C:$C,O$5,Raw!$A:$A,$A$4,Raw!$B:$B,$A34)</f>
        <v>385</v>
      </c>
      <c r="P34" s="30">
        <f>SUMIFS(Raw!$F:$F,Raw!$C:$C,P$5,Raw!$A:$A,$A$4,Raw!$B:$B,$A34)</f>
        <v>546083</v>
      </c>
      <c r="Q34" s="30">
        <f>SUMIFS(Raw!$F:$F,Raw!$C:$C,Q$5,Raw!$A:$A,$A$4,Raw!$B:$B,$A34)</f>
        <v>8215</v>
      </c>
      <c r="R34" s="30">
        <f>SUMIFS(Raw!$F:$F,Raw!$C:$C,R$5,Raw!$A:$A,$A$4,Raw!$B:$B,$A34)</f>
        <v>3656</v>
      </c>
      <c r="S34" s="30">
        <f>SUMIFS(Raw!$F:$F,Raw!$C:$C,S$5,Raw!$A:$A,$A$4,Raw!$B:$B,$A34)</f>
        <v>996</v>
      </c>
      <c r="T34" s="30">
        <f>SUMIFS(Raw!$F:$F,Raw!$C:$C,T$5,Raw!$A:$A,$A$4,Raw!$B:$B,$A34)</f>
        <v>959</v>
      </c>
    </row>
    <row r="35" spans="1:20" x14ac:dyDescent="0.25">
      <c r="A35" s="25" t="str">
        <f>IF(Refs!A28="","",Refs!A28)</f>
        <v>111AG8</v>
      </c>
      <c r="B35" s="3" t="str">
        <f>IF(Refs!B28="","",Refs!B28)</f>
        <v>Norfolk including Great Yarmouth and Waveney</v>
      </c>
      <c r="C35" s="25" t="str">
        <f>IF(Refs!D28="","",Refs!D28)</f>
        <v>Area</v>
      </c>
      <c r="D35" s="30">
        <f t="shared" si="32"/>
        <v>34867</v>
      </c>
      <c r="E35" s="30">
        <f t="shared" si="33"/>
        <v>1124.741935483871</v>
      </c>
      <c r="F35" s="36">
        <f t="shared" si="34"/>
        <v>0.73026109824056107</v>
      </c>
      <c r="G35" s="30">
        <f t="shared" si="35"/>
        <v>89.128702022415624</v>
      </c>
      <c r="H35" s="36">
        <f t="shared" si="36"/>
        <v>4.9316943956665374E-2</v>
      </c>
      <c r="I35" s="36">
        <f t="shared" si="37"/>
        <v>0.55951246084706519</v>
      </c>
      <c r="J35" s="36">
        <f t="shared" si="38"/>
        <v>0.14074628898270461</v>
      </c>
      <c r="K35" s="36">
        <f t="shared" si="39"/>
        <v>6.084025602614735E-2</v>
      </c>
      <c r="L35" s="30">
        <f>SUMIFS(Raw!$F:$F,Raw!$C:$C,L$5,Raw!$A:$A,$A$4,Raw!$B:$B,$A35)</f>
        <v>34867</v>
      </c>
      <c r="M35" s="30">
        <f>SUMIFS(Raw!$F:$F,Raw!$C:$C,M$5,Raw!$A:$A,$A$4,Raw!$B:$B,$A35)</f>
        <v>31942</v>
      </c>
      <c r="N35" s="30">
        <f>SUMIFS(Raw!$F:$F,Raw!$C:$C,N$5,Raw!$A:$A,$A$4,Raw!$B:$B,$A35)</f>
        <v>23326</v>
      </c>
      <c r="O35" s="30">
        <f>SUMIFS(Raw!$F:$F,Raw!$C:$C,O$5,Raw!$A:$A,$A$4,Raw!$B:$B,$A35)</f>
        <v>1657</v>
      </c>
      <c r="P35" s="30">
        <f>SUMIFS(Raw!$F:$F,Raw!$C:$C,P$5,Raw!$A:$A,$A$4,Raw!$B:$B,$A35)</f>
        <v>2846949</v>
      </c>
      <c r="Q35" s="30">
        <f>SUMIFS(Raw!$F:$F,Raw!$C:$C,Q$5,Raw!$A:$A,$A$4,Raw!$B:$B,$A35)</f>
        <v>29372</v>
      </c>
      <c r="R35" s="30">
        <f>SUMIFS(Raw!$F:$F,Raw!$C:$C,R$5,Raw!$A:$A,$A$4,Raw!$B:$B,$A35)</f>
        <v>16434</v>
      </c>
      <c r="S35" s="30">
        <f>SUMIFS(Raw!$F:$F,Raw!$C:$C,S$5,Raw!$A:$A,$A$4,Raw!$B:$B,$A35)</f>
        <v>4134</v>
      </c>
      <c r="T35" s="30">
        <f>SUMIFS(Raw!$F:$F,Raw!$C:$C,T$5,Raw!$A:$A,$A$4,Raw!$B:$B,$A35)</f>
        <v>1787</v>
      </c>
    </row>
    <row r="36" spans="1:20" x14ac:dyDescent="0.25">
      <c r="A36" s="25" t="str">
        <f>IF(Refs!A29="","",Refs!A29)</f>
        <v>111AH7</v>
      </c>
      <c r="B36" s="3" t="str">
        <f>IF(Refs!B29="","",Refs!B29)</f>
        <v>North East Essex &amp; Suffolk</v>
      </c>
      <c r="C36" s="25" t="str">
        <f>IF(Refs!D29="","",Refs!D29)</f>
        <v>Area</v>
      </c>
      <c r="D36" s="30">
        <f t="shared" si="32"/>
        <v>35006</v>
      </c>
      <c r="E36" s="30">
        <f t="shared" si="33"/>
        <v>1129.2258064516129</v>
      </c>
      <c r="F36" s="36">
        <f t="shared" si="34"/>
        <v>0.60528491477995416</v>
      </c>
      <c r="G36" s="30">
        <f t="shared" si="35"/>
        <v>161.67314296616638</v>
      </c>
      <c r="H36" s="36">
        <f t="shared" si="36"/>
        <v>5.9400610157324882E-2</v>
      </c>
      <c r="I36" s="36">
        <f t="shared" si="37"/>
        <v>0.49032235109940936</v>
      </c>
      <c r="J36" s="36">
        <f t="shared" si="38"/>
        <v>0.15341919874759838</v>
      </c>
      <c r="K36" s="36">
        <f t="shared" si="39"/>
        <v>0.1175905500604853</v>
      </c>
      <c r="L36" s="30">
        <f>SUMIFS(Raw!$F:$F,Raw!$C:$C,L$5,Raw!$A:$A,$A$4,Raw!$B:$B,$A36)</f>
        <v>35006</v>
      </c>
      <c r="M36" s="30">
        <f>SUMIFS(Raw!$F:$F,Raw!$C:$C,M$5,Raw!$A:$A,$A$4,Raw!$B:$B,$A36)</f>
        <v>31448</v>
      </c>
      <c r="N36" s="30">
        <f>SUMIFS(Raw!$F:$F,Raw!$C:$C,N$5,Raw!$A:$A,$A$4,Raw!$B:$B,$A36)</f>
        <v>19035</v>
      </c>
      <c r="O36" s="30">
        <f>SUMIFS(Raw!$F:$F,Raw!$C:$C,O$5,Raw!$A:$A,$A$4,Raw!$B:$B,$A36)</f>
        <v>1986</v>
      </c>
      <c r="P36" s="30">
        <f>SUMIFS(Raw!$F:$F,Raw!$C:$C,P$5,Raw!$A:$A,$A$4,Raw!$B:$B,$A36)</f>
        <v>5084297</v>
      </c>
      <c r="Q36" s="30">
        <f>SUMIFS(Raw!$F:$F,Raw!$C:$C,Q$5,Raw!$A:$A,$A$4,Raw!$B:$B,$A36)</f>
        <v>28106</v>
      </c>
      <c r="R36" s="30">
        <f>SUMIFS(Raw!$F:$F,Raw!$C:$C,R$5,Raw!$A:$A,$A$4,Raw!$B:$B,$A36)</f>
        <v>13781</v>
      </c>
      <c r="S36" s="30">
        <f>SUMIFS(Raw!$F:$F,Raw!$C:$C,S$5,Raw!$A:$A,$A$4,Raw!$B:$B,$A36)</f>
        <v>4312</v>
      </c>
      <c r="T36" s="30">
        <f>SUMIFS(Raw!$F:$F,Raw!$C:$C,T$5,Raw!$A:$A,$A$4,Raw!$B:$B,$A36)</f>
        <v>3305</v>
      </c>
    </row>
    <row r="37" spans="1:20" x14ac:dyDescent="0.25">
      <c r="A37" s="25" t="str">
        <f>IF(Refs!A30="","",Refs!A30)</f>
        <v>111AI3</v>
      </c>
      <c r="B37" s="3" t="str">
        <f>IF(Refs!B30="","",Refs!B30)</f>
        <v>West Essex (HUC)</v>
      </c>
      <c r="C37" s="25" t="str">
        <f>IF(Refs!D30="","",Refs!D30)</f>
        <v>Area</v>
      </c>
      <c r="D37" s="30">
        <f t="shared" si="32"/>
        <v>9845</v>
      </c>
      <c r="E37" s="30">
        <f t="shared" si="33"/>
        <v>317.58064516129031</v>
      </c>
      <c r="F37" s="36">
        <f t="shared" si="34"/>
        <v>0.18758454832406432</v>
      </c>
      <c r="G37" s="30">
        <f t="shared" si="35"/>
        <v>765.59506989328122</v>
      </c>
      <c r="H37" s="36">
        <f t="shared" si="36"/>
        <v>0.2917819885033</v>
      </c>
      <c r="I37" s="36">
        <f t="shared" si="37"/>
        <v>0.5912686785818928</v>
      </c>
      <c r="J37" s="36">
        <f t="shared" si="38"/>
        <v>8.3650747143275708E-2</v>
      </c>
      <c r="K37" s="36">
        <f t="shared" si="39"/>
        <v>0.10914151772634047</v>
      </c>
      <c r="L37" s="30">
        <f>SUMIFS(Raw!$F:$F,Raw!$C:$C,L$5,Raw!$A:$A,$A$4,Raw!$B:$B,$A37)</f>
        <v>9845</v>
      </c>
      <c r="M37" s="30">
        <f>SUMIFS(Raw!$F:$F,Raw!$C:$C,M$5,Raw!$A:$A,$A$4,Raw!$B:$B,$A37)</f>
        <v>6653</v>
      </c>
      <c r="N37" s="30">
        <f>SUMIFS(Raw!$F:$F,Raw!$C:$C,N$5,Raw!$A:$A,$A$4,Raw!$B:$B,$A37)</f>
        <v>1248</v>
      </c>
      <c r="O37" s="30">
        <f>SUMIFS(Raw!$F:$F,Raw!$C:$C,O$5,Raw!$A:$A,$A$4,Raw!$B:$B,$A37)</f>
        <v>2741</v>
      </c>
      <c r="P37" s="30">
        <f>SUMIFS(Raw!$F:$F,Raw!$C:$C,P$5,Raw!$A:$A,$A$4,Raw!$B:$B,$A37)</f>
        <v>5093504</v>
      </c>
      <c r="Q37" s="30">
        <f>SUMIFS(Raw!$F:$F,Raw!$C:$C,Q$5,Raw!$A:$A,$A$4,Raw!$B:$B,$A37)</f>
        <v>6826</v>
      </c>
      <c r="R37" s="30">
        <f>SUMIFS(Raw!$F:$F,Raw!$C:$C,R$5,Raw!$A:$A,$A$4,Raw!$B:$B,$A37)</f>
        <v>4036</v>
      </c>
      <c r="S37" s="30">
        <f>SUMIFS(Raw!$F:$F,Raw!$C:$C,S$5,Raw!$A:$A,$A$4,Raw!$B:$B,$A37)</f>
        <v>571</v>
      </c>
      <c r="T37" s="30">
        <f>SUMIFS(Raw!$F:$F,Raw!$C:$C,T$5,Raw!$A:$A,$A$4,Raw!$B:$B,$A37)</f>
        <v>745</v>
      </c>
    </row>
    <row r="38" spans="1:20" ht="20.399999999999999" customHeight="1" x14ac:dyDescent="0.25">
      <c r="A38" s="25" t="str">
        <f>IF(Refs!A31="","",Refs!A31)</f>
        <v>111AD5</v>
      </c>
      <c r="B38" s="3" t="str">
        <f>IF(Refs!B31="","",Refs!B31)</f>
        <v>North Central London</v>
      </c>
      <c r="C38" s="25" t="str">
        <f>IF(Refs!D31="","",Refs!D31)</f>
        <v>Area</v>
      </c>
      <c r="D38" s="30">
        <f t="shared" si="32"/>
        <v>43972</v>
      </c>
      <c r="E38" s="30">
        <f t="shared" si="33"/>
        <v>1418.4516129032259</v>
      </c>
      <c r="F38" s="36">
        <f t="shared" si="34"/>
        <v>0.54732056386527494</v>
      </c>
      <c r="G38" s="30">
        <f t="shared" si="35"/>
        <v>335.5337350694071</v>
      </c>
      <c r="H38" s="36">
        <f t="shared" si="36"/>
        <v>0.15464386427726734</v>
      </c>
      <c r="I38" s="36">
        <f t="shared" si="37"/>
        <v>0.48706116777221364</v>
      </c>
      <c r="J38" s="36">
        <f t="shared" si="38"/>
        <v>9.4989643690516767E-2</v>
      </c>
      <c r="K38" s="36">
        <f t="shared" si="39"/>
        <v>0.12002831598542252</v>
      </c>
      <c r="L38" s="30">
        <f>SUMIFS(Raw!$F:$F,Raw!$C:$C,L$5,Raw!$A:$A,$A$4,Raw!$B:$B,$A38)</f>
        <v>43972</v>
      </c>
      <c r="M38" s="30">
        <f>SUMIFS(Raw!$F:$F,Raw!$C:$C,M$5,Raw!$A:$A,$A$4,Raw!$B:$B,$A38)</f>
        <v>37172</v>
      </c>
      <c r="N38" s="30">
        <f>SUMIFS(Raw!$F:$F,Raw!$C:$C,N$5,Raw!$A:$A,$A$4,Raw!$B:$B,$A38)</f>
        <v>20345</v>
      </c>
      <c r="O38" s="30">
        <f>SUMIFS(Raw!$F:$F,Raw!$C:$C,O$5,Raw!$A:$A,$A$4,Raw!$B:$B,$A38)</f>
        <v>6800</v>
      </c>
      <c r="P38" s="30">
        <f>SUMIFS(Raw!$F:$F,Raw!$C:$C,P$5,Raw!$A:$A,$A$4,Raw!$B:$B,$A38)</f>
        <v>12472460</v>
      </c>
      <c r="Q38" s="30">
        <f>SUMIFS(Raw!$F:$F,Raw!$C:$C,Q$5,Raw!$A:$A,$A$4,Raw!$B:$B,$A38)</f>
        <v>38141</v>
      </c>
      <c r="R38" s="30">
        <f>SUMIFS(Raw!$F:$F,Raw!$C:$C,R$5,Raw!$A:$A,$A$4,Raw!$B:$B,$A38)</f>
        <v>18577</v>
      </c>
      <c r="S38" s="30">
        <f>SUMIFS(Raw!$F:$F,Raw!$C:$C,S$5,Raw!$A:$A,$A$4,Raw!$B:$B,$A38)</f>
        <v>3623</v>
      </c>
      <c r="T38" s="30">
        <f>SUMIFS(Raw!$F:$F,Raw!$C:$C,T$5,Raw!$A:$A,$A$4,Raw!$B:$B,$A38)</f>
        <v>4578</v>
      </c>
    </row>
    <row r="39" spans="1:20" x14ac:dyDescent="0.25">
      <c r="A39" s="25" t="str">
        <f>IF(Refs!A32="","",Refs!A32)</f>
        <v>111AH5</v>
      </c>
      <c r="B39" s="3" t="str">
        <f>IF(Refs!B32="","",Refs!B32)</f>
        <v>North East London</v>
      </c>
      <c r="C39" s="25" t="str">
        <f>IF(Refs!D32="","",Refs!D32)</f>
        <v>Area</v>
      </c>
      <c r="D39" s="30">
        <f t="shared" si="32"/>
        <v>81010</v>
      </c>
      <c r="E39" s="30">
        <f t="shared" si="33"/>
        <v>2613.2258064516127</v>
      </c>
      <c r="F39" s="36">
        <f t="shared" si="34"/>
        <v>0.62235508044963628</v>
      </c>
      <c r="G39" s="30">
        <f t="shared" si="35"/>
        <v>135.7613511130703</v>
      </c>
      <c r="H39" s="36">
        <f t="shared" si="36"/>
        <v>0.10391309714850018</v>
      </c>
      <c r="I39" s="36">
        <f t="shared" si="37"/>
        <v>0.42732825990512918</v>
      </c>
      <c r="J39" s="36">
        <f t="shared" si="38"/>
        <v>8.2039381633279868E-2</v>
      </c>
      <c r="K39" s="36">
        <f t="shared" si="39"/>
        <v>0.11007405385114152</v>
      </c>
      <c r="L39" s="30">
        <f>SUMIFS(Raw!$F:$F,Raw!$C:$C,L$5,Raw!$A:$A,$A$4,Raw!$B:$B,$A39)</f>
        <v>81010</v>
      </c>
      <c r="M39" s="30">
        <f>SUMIFS(Raw!$F:$F,Raw!$C:$C,M$5,Raw!$A:$A,$A$4,Raw!$B:$B,$A39)</f>
        <v>72592</v>
      </c>
      <c r="N39" s="30">
        <f>SUMIFS(Raw!$F:$F,Raw!$C:$C,N$5,Raw!$A:$A,$A$4,Raw!$B:$B,$A39)</f>
        <v>45178</v>
      </c>
      <c r="O39" s="30">
        <f>SUMIFS(Raw!$F:$F,Raw!$C:$C,O$5,Raw!$A:$A,$A$4,Raw!$B:$B,$A39)</f>
        <v>8418</v>
      </c>
      <c r="P39" s="30">
        <f>SUMIFS(Raw!$F:$F,Raw!$C:$C,P$5,Raw!$A:$A,$A$4,Raw!$B:$B,$A39)</f>
        <v>9855188</v>
      </c>
      <c r="Q39" s="30">
        <f>SUMIFS(Raw!$F:$F,Raw!$C:$C,Q$5,Raw!$A:$A,$A$4,Raw!$B:$B,$A39)</f>
        <v>58606</v>
      </c>
      <c r="R39" s="30">
        <f>SUMIFS(Raw!$F:$F,Raw!$C:$C,R$5,Raw!$A:$A,$A$4,Raw!$B:$B,$A39)</f>
        <v>25044</v>
      </c>
      <c r="S39" s="30">
        <f>SUMIFS(Raw!$F:$F,Raw!$C:$C,S$5,Raw!$A:$A,$A$4,Raw!$B:$B,$A39)</f>
        <v>4808</v>
      </c>
      <c r="T39" s="30">
        <f>SUMIFS(Raw!$F:$F,Raw!$C:$C,T$5,Raw!$A:$A,$A$4,Raw!$B:$B,$A39)</f>
        <v>6451</v>
      </c>
    </row>
    <row r="40" spans="1:20" x14ac:dyDescent="0.25">
      <c r="A40" s="25" t="str">
        <f>IF(Refs!A33="","",Refs!A33)</f>
        <v>111AJ1</v>
      </c>
      <c r="B40" s="3" t="str">
        <f>IF(Refs!B33="","",Refs!B33)</f>
        <v>North West London</v>
      </c>
      <c r="C40" s="25" t="str">
        <f>IF(Refs!D33="","",Refs!D33)</f>
        <v>Area</v>
      </c>
      <c r="D40" s="30">
        <f t="shared" si="32"/>
        <v>56753</v>
      </c>
      <c r="E40" s="30">
        <f t="shared" si="33"/>
        <v>1830.741935483871</v>
      </c>
      <c r="F40" s="36">
        <f t="shared" si="34"/>
        <v>0.68359554873369144</v>
      </c>
      <c r="G40" s="30">
        <f t="shared" si="35"/>
        <v>122.96270145817344</v>
      </c>
      <c r="H40" s="36">
        <f t="shared" si="36"/>
        <v>7.1524004631691451E-2</v>
      </c>
      <c r="I40" s="36">
        <f t="shared" si="37"/>
        <v>0.39352775929622236</v>
      </c>
      <c r="J40" s="36">
        <f t="shared" si="38"/>
        <v>9.6104088120056178E-2</v>
      </c>
      <c r="K40" s="36">
        <f t="shared" si="39"/>
        <v>0.11423449397501294</v>
      </c>
      <c r="L40" s="30">
        <f>SUMIFS(Raw!$F:$F,Raw!$C:$C,L$5,Raw!$A:$A,$A$4,Raw!$B:$B,$A40)</f>
        <v>56753</v>
      </c>
      <c r="M40" s="30">
        <f>SUMIFS(Raw!$F:$F,Raw!$C:$C,M$5,Raw!$A:$A,$A$4,Raw!$B:$B,$A40)</f>
        <v>52120</v>
      </c>
      <c r="N40" s="30">
        <f>SUMIFS(Raw!$F:$F,Raw!$C:$C,N$5,Raw!$A:$A,$A$4,Raw!$B:$B,$A40)</f>
        <v>35629</v>
      </c>
      <c r="O40" s="30">
        <f>SUMIFS(Raw!$F:$F,Raw!$C:$C,O$5,Raw!$A:$A,$A$4,Raw!$B:$B,$A40)</f>
        <v>4015</v>
      </c>
      <c r="P40" s="30">
        <f>SUMIFS(Raw!$F:$F,Raw!$C:$C,P$5,Raw!$A:$A,$A$4,Raw!$B:$B,$A40)</f>
        <v>6408816</v>
      </c>
      <c r="Q40" s="30">
        <f>SUMIFS(Raw!$F:$F,Raw!$C:$C,Q$5,Raw!$A:$A,$A$4,Raw!$B:$B,$A40)</f>
        <v>54108</v>
      </c>
      <c r="R40" s="30">
        <f>SUMIFS(Raw!$F:$F,Raw!$C:$C,R$5,Raw!$A:$A,$A$4,Raw!$B:$B,$A40)</f>
        <v>21293</v>
      </c>
      <c r="S40" s="30">
        <f>SUMIFS(Raw!$F:$F,Raw!$C:$C,S$5,Raw!$A:$A,$A$4,Raw!$B:$B,$A40)</f>
        <v>5200</v>
      </c>
      <c r="T40" s="30">
        <f>SUMIFS(Raw!$F:$F,Raw!$C:$C,T$5,Raw!$A:$A,$A$4,Raw!$B:$B,$A40)</f>
        <v>6181</v>
      </c>
    </row>
    <row r="41" spans="1:20" x14ac:dyDescent="0.25">
      <c r="A41" s="25" t="str">
        <f>IF(Refs!A34="","",Refs!A34)</f>
        <v>111AD7</v>
      </c>
      <c r="B41" s="3" t="str">
        <f>IF(Refs!B34="","",Refs!B34)</f>
        <v>South East London</v>
      </c>
      <c r="C41" s="25" t="str">
        <f>IF(Refs!D34="","",Refs!D34)</f>
        <v>Area</v>
      </c>
      <c r="D41" s="30">
        <f t="shared" si="32"/>
        <v>56998</v>
      </c>
      <c r="E41" s="30">
        <f t="shared" si="33"/>
        <v>1838.6451612903227</v>
      </c>
      <c r="F41" s="36">
        <f t="shared" si="34"/>
        <v>0.63002517504523636</v>
      </c>
      <c r="G41" s="30">
        <f t="shared" si="35"/>
        <v>132.90325308787664</v>
      </c>
      <c r="H41" s="36">
        <f t="shared" si="36"/>
        <v>0.10793739911572742</v>
      </c>
      <c r="I41" s="36">
        <f t="shared" si="37"/>
        <v>0.44068717803298835</v>
      </c>
      <c r="J41" s="36">
        <f t="shared" si="38"/>
        <v>9.1119618129401198E-2</v>
      </c>
      <c r="K41" s="36">
        <f t="shared" si="39"/>
        <v>0.1075192589441845</v>
      </c>
      <c r="L41" s="30">
        <f>SUMIFS(Raw!$F:$F,Raw!$C:$C,L$5,Raw!$A:$A,$A$4,Raw!$B:$B,$A41)</f>
        <v>56998</v>
      </c>
      <c r="M41" s="30">
        <f>SUMIFS(Raw!$F:$F,Raw!$C:$C,M$5,Raw!$A:$A,$A$4,Raw!$B:$B,$A41)</f>
        <v>50844</v>
      </c>
      <c r="N41" s="30">
        <f>SUMIFS(Raw!$F:$F,Raw!$C:$C,N$5,Raw!$A:$A,$A$4,Raw!$B:$B,$A41)</f>
        <v>32033</v>
      </c>
      <c r="O41" s="30">
        <f>SUMIFS(Raw!$F:$F,Raw!$C:$C,O$5,Raw!$A:$A,$A$4,Raw!$B:$B,$A41)</f>
        <v>6152</v>
      </c>
      <c r="P41" s="30">
        <f>SUMIFS(Raw!$F:$F,Raw!$C:$C,P$5,Raw!$A:$A,$A$4,Raw!$B:$B,$A41)</f>
        <v>6757333</v>
      </c>
      <c r="Q41" s="30">
        <f>SUMIFS(Raw!$F:$F,Raw!$C:$C,Q$5,Raw!$A:$A,$A$4,Raw!$B:$B,$A41)</f>
        <v>42318</v>
      </c>
      <c r="R41" s="30">
        <f>SUMIFS(Raw!$F:$F,Raw!$C:$C,R$5,Raw!$A:$A,$A$4,Raw!$B:$B,$A41)</f>
        <v>18649</v>
      </c>
      <c r="S41" s="30">
        <f>SUMIFS(Raw!$F:$F,Raw!$C:$C,S$5,Raw!$A:$A,$A$4,Raw!$B:$B,$A41)</f>
        <v>3856</v>
      </c>
      <c r="T41" s="30">
        <f>SUMIFS(Raw!$F:$F,Raw!$C:$C,T$5,Raw!$A:$A,$A$4,Raw!$B:$B,$A41)</f>
        <v>4550</v>
      </c>
    </row>
    <row r="42" spans="1:20" x14ac:dyDescent="0.25">
      <c r="A42" s="25" t="str">
        <f>IF(Refs!A35="","",Refs!A35)</f>
        <v>111AK9</v>
      </c>
      <c r="B42" s="3" t="str">
        <f>IF(Refs!B35="","",Refs!B35)</f>
        <v>South West London (PPG)</v>
      </c>
      <c r="C42" s="25" t="str">
        <f>IF(Refs!D35="","",Refs!D35)</f>
        <v>Area</v>
      </c>
      <c r="D42" s="30">
        <f t="shared" si="32"/>
        <v>42482</v>
      </c>
      <c r="E42" s="30">
        <f t="shared" si="33"/>
        <v>1370.3870967741937</v>
      </c>
      <c r="F42" s="36">
        <f t="shared" si="34"/>
        <v>0.62425737589366626</v>
      </c>
      <c r="G42" s="30">
        <f t="shared" si="35"/>
        <v>212.11217400060417</v>
      </c>
      <c r="H42" s="36">
        <f t="shared" si="36"/>
        <v>4.5623813756817143E-2</v>
      </c>
      <c r="I42" s="36">
        <f t="shared" si="37"/>
        <v>0.46338208878624582</v>
      </c>
      <c r="J42" s="36">
        <f t="shared" si="38"/>
        <v>8.9350782653323066E-2</v>
      </c>
      <c r="K42" s="36">
        <f t="shared" si="39"/>
        <v>0.12532717474980754</v>
      </c>
      <c r="L42" s="30">
        <f>SUMIFS(Raw!$F:$F,Raw!$C:$C,L$5,Raw!$A:$A,$A$4,Raw!$B:$B,$A42)</f>
        <v>42482</v>
      </c>
      <c r="M42" s="30">
        <f>SUMIFS(Raw!$F:$F,Raw!$C:$C,M$5,Raw!$A:$A,$A$4,Raw!$B:$B,$A42)</f>
        <v>39724</v>
      </c>
      <c r="N42" s="30">
        <f>SUMIFS(Raw!$F:$F,Raw!$C:$C,N$5,Raw!$A:$A,$A$4,Raw!$B:$B,$A42)</f>
        <v>24798</v>
      </c>
      <c r="O42" s="30">
        <f>SUMIFS(Raw!$F:$F,Raw!$C:$C,O$5,Raw!$A:$A,$A$4,Raw!$B:$B,$A42)</f>
        <v>1899</v>
      </c>
      <c r="P42" s="30">
        <f>SUMIFS(Raw!$F:$F,Raw!$C:$C,P$5,Raw!$A:$A,$A$4,Raw!$B:$B,$A42)</f>
        <v>8425944</v>
      </c>
      <c r="Q42" s="30">
        <f>SUMIFS(Raw!$F:$F,Raw!$C:$C,Q$5,Raw!$A:$A,$A$4,Raw!$B:$B,$A42)</f>
        <v>38970</v>
      </c>
      <c r="R42" s="30">
        <f>SUMIFS(Raw!$F:$F,Raw!$C:$C,R$5,Raw!$A:$A,$A$4,Raw!$B:$B,$A42)</f>
        <v>18058</v>
      </c>
      <c r="S42" s="30">
        <f>SUMIFS(Raw!$F:$F,Raw!$C:$C,S$5,Raw!$A:$A,$A$4,Raw!$B:$B,$A42)</f>
        <v>3482</v>
      </c>
      <c r="T42" s="30">
        <f>SUMIFS(Raw!$F:$F,Raw!$C:$C,T$5,Raw!$A:$A,$A$4,Raw!$B:$B,$A42)</f>
        <v>4884</v>
      </c>
    </row>
    <row r="43" spans="1:20" ht="20.399999999999999" customHeight="1" x14ac:dyDescent="0.25">
      <c r="A43" s="25" t="str">
        <f>IF(Refs!A36="","",Refs!A36)</f>
        <v>111AH9</v>
      </c>
      <c r="B43" s="3" t="str">
        <f>IF(Refs!B36="","",Refs!B36)</f>
        <v>Hampshire and Surrey Heath</v>
      </c>
      <c r="C43" s="25" t="str">
        <f>IF(Refs!D36="","",Refs!D36)</f>
        <v>Area</v>
      </c>
      <c r="D43" s="30">
        <f t="shared" si="32"/>
        <v>72658</v>
      </c>
      <c r="E43" s="30">
        <f t="shared" si="33"/>
        <v>2343.8064516129034</v>
      </c>
      <c r="F43" s="36">
        <f t="shared" si="34"/>
        <v>0.53965372381924026</v>
      </c>
      <c r="G43" s="30">
        <f t="shared" si="35"/>
        <v>196.91364100102024</v>
      </c>
      <c r="H43" s="36">
        <f t="shared" si="36"/>
        <v>8.2661234826171923E-2</v>
      </c>
      <c r="I43" s="36">
        <f t="shared" si="37"/>
        <v>0.61423190034034958</v>
      </c>
      <c r="J43" s="36">
        <f t="shared" si="38"/>
        <v>0.12944850147044246</v>
      </c>
      <c r="K43" s="36">
        <f t="shared" si="39"/>
        <v>0.1080031721904636</v>
      </c>
      <c r="L43" s="30">
        <f>SUMIFS(Raw!$F:$F,Raw!$C:$C,L$5,Raw!$A:$A,$A$4,Raw!$B:$B,$A43)</f>
        <v>72658</v>
      </c>
      <c r="M43" s="30">
        <f>SUMIFS(Raw!$F:$F,Raw!$C:$C,M$5,Raw!$A:$A,$A$4,Raw!$B:$B,$A43)</f>
        <v>66652</v>
      </c>
      <c r="N43" s="30">
        <f>SUMIFS(Raw!$F:$F,Raw!$C:$C,N$5,Raw!$A:$A,$A$4,Raw!$B:$B,$A43)</f>
        <v>35969</v>
      </c>
      <c r="O43" s="30">
        <f>SUMIFS(Raw!$F:$F,Raw!$C:$C,O$5,Raw!$A:$A,$A$4,Raw!$B:$B,$A43)</f>
        <v>6006</v>
      </c>
      <c r="P43" s="30">
        <f>SUMIFS(Raw!$F:$F,Raw!$C:$C,P$5,Raw!$A:$A,$A$4,Raw!$B:$B,$A43)</f>
        <v>13124688</v>
      </c>
      <c r="Q43" s="30">
        <f>SUMIFS(Raw!$F:$F,Raw!$C:$C,Q$5,Raw!$A:$A,$A$4,Raw!$B:$B,$A43)</f>
        <v>60526</v>
      </c>
      <c r="R43" s="30">
        <f>SUMIFS(Raw!$F:$F,Raw!$C:$C,R$5,Raw!$A:$A,$A$4,Raw!$B:$B,$A43)</f>
        <v>37177</v>
      </c>
      <c r="S43" s="30">
        <f>SUMIFS(Raw!$F:$F,Raw!$C:$C,S$5,Raw!$A:$A,$A$4,Raw!$B:$B,$A43)</f>
        <v>7835</v>
      </c>
      <c r="T43" s="30">
        <f>SUMIFS(Raw!$F:$F,Raw!$C:$C,T$5,Raw!$A:$A,$A$4,Raw!$B:$B,$A43)</f>
        <v>6537</v>
      </c>
    </row>
    <row r="44" spans="1:20" x14ac:dyDescent="0.25">
      <c r="A44" s="25" t="str">
        <f>IF(Refs!A37="","",Refs!A37)</f>
        <v>111AA6</v>
      </c>
      <c r="B44" s="3" t="str">
        <f>IF(Refs!B37="","",Refs!B37)</f>
        <v>Isle of Wight</v>
      </c>
      <c r="C44" s="25" t="str">
        <f>IF(Refs!D37="","",Refs!D37)</f>
        <v>Area</v>
      </c>
      <c r="D44" s="30">
        <f t="shared" si="32"/>
        <v>9116</v>
      </c>
      <c r="E44" s="30">
        <f t="shared" si="33"/>
        <v>294.06451612903226</v>
      </c>
      <c r="F44" s="36">
        <f t="shared" si="34"/>
        <v>0.64616173266692301</v>
      </c>
      <c r="G44" s="30">
        <f t="shared" si="35"/>
        <v>143.91631423811356</v>
      </c>
      <c r="H44" s="36">
        <f t="shared" si="36"/>
        <v>0.11810578661844484</v>
      </c>
      <c r="I44" s="36">
        <f t="shared" si="37"/>
        <v>0.55031210986267165</v>
      </c>
      <c r="J44" s="36">
        <f t="shared" si="38"/>
        <v>0.15755305867665417</v>
      </c>
      <c r="K44" s="36">
        <f t="shared" si="39"/>
        <v>0.16591760299625469</v>
      </c>
      <c r="L44" s="30">
        <f>SUMIFS(Raw!$F:$F,Raw!$C:$C,L$5,Raw!$A:$A,$A$4,Raw!$B:$B,$A44)</f>
        <v>9116</v>
      </c>
      <c r="M44" s="30">
        <f>SUMIFS(Raw!$F:$F,Raw!$C:$C,M$5,Raw!$A:$A,$A$4,Raw!$B:$B,$A44)</f>
        <v>7803</v>
      </c>
      <c r="N44" s="30">
        <f>SUMIFS(Raw!$F:$F,Raw!$C:$C,N$5,Raw!$A:$A,$A$4,Raw!$B:$B,$A44)</f>
        <v>5042</v>
      </c>
      <c r="O44" s="30">
        <f>SUMIFS(Raw!$F:$F,Raw!$C:$C,O$5,Raw!$A:$A,$A$4,Raw!$B:$B,$A44)</f>
        <v>1045</v>
      </c>
      <c r="P44" s="30">
        <f>SUMIFS(Raw!$F:$F,Raw!$C:$C,P$5,Raw!$A:$A,$A$4,Raw!$B:$B,$A44)</f>
        <v>1122979</v>
      </c>
      <c r="Q44" s="30">
        <f>SUMIFS(Raw!$F:$F,Raw!$C:$C,Q$5,Raw!$A:$A,$A$4,Raw!$B:$B,$A44)</f>
        <v>8010</v>
      </c>
      <c r="R44" s="30">
        <f>SUMIFS(Raw!$F:$F,Raw!$C:$C,R$5,Raw!$A:$A,$A$4,Raw!$B:$B,$A44)</f>
        <v>4408</v>
      </c>
      <c r="S44" s="30">
        <f>SUMIFS(Raw!$F:$F,Raw!$C:$C,S$5,Raw!$A:$A,$A$4,Raw!$B:$B,$A44)</f>
        <v>1262</v>
      </c>
      <c r="T44" s="30">
        <f>SUMIFS(Raw!$F:$F,Raw!$C:$C,T$5,Raw!$A:$A,$A$4,Raw!$B:$B,$A44)</f>
        <v>1329</v>
      </c>
    </row>
    <row r="45" spans="1:20" x14ac:dyDescent="0.25">
      <c r="A45" s="25" t="str">
        <f>IF(Refs!A38="","",Refs!A38)</f>
        <v>111AI9</v>
      </c>
      <c r="B45" s="3" t="str">
        <f>IF(Refs!B38="","",Refs!B38)</f>
        <v>Kent, Medway &amp; Sussex</v>
      </c>
      <c r="C45" s="25" t="str">
        <f>IF(Refs!D38="","",Refs!D38)</f>
        <v>Area</v>
      </c>
      <c r="D45" s="30">
        <f t="shared" si="32"/>
        <v>109390</v>
      </c>
      <c r="E45" s="30">
        <f t="shared" si="33"/>
        <v>3528.7096774193546</v>
      </c>
      <c r="F45" s="36">
        <f t="shared" si="34"/>
        <v>0.3434495691599212</v>
      </c>
      <c r="G45" s="30">
        <f t="shared" si="35"/>
        <v>321.03056234718827</v>
      </c>
      <c r="H45" s="36">
        <f t="shared" si="36"/>
        <v>0.17093234932349324</v>
      </c>
      <c r="I45" s="36">
        <f t="shared" si="37"/>
        <v>0.44851746180793817</v>
      </c>
      <c r="J45" s="36">
        <f t="shared" si="38"/>
        <v>6.229910794900502E-2</v>
      </c>
      <c r="K45" s="36">
        <f t="shared" si="39"/>
        <v>0.11015204593882047</v>
      </c>
      <c r="L45" s="30">
        <f>SUMIFS(Raw!$F:$F,Raw!$C:$C,L$5,Raw!$A:$A,$A$4,Raw!$B:$B,$A45)</f>
        <v>109390</v>
      </c>
      <c r="M45" s="30">
        <f>SUMIFS(Raw!$F:$F,Raw!$C:$C,M$5,Raw!$A:$A,$A$4,Raw!$B:$B,$A45)</f>
        <v>84254</v>
      </c>
      <c r="N45" s="30">
        <f>SUMIFS(Raw!$F:$F,Raw!$C:$C,N$5,Raw!$A:$A,$A$4,Raw!$B:$B,$A45)</f>
        <v>28937</v>
      </c>
      <c r="O45" s="30">
        <f>SUMIFS(Raw!$F:$F,Raw!$C:$C,O$5,Raw!$A:$A,$A$4,Raw!$B:$B,$A45)</f>
        <v>17371</v>
      </c>
      <c r="P45" s="30">
        <f>SUMIFS(Raw!$F:$F,Raw!$C:$C,P$5,Raw!$A:$A,$A$4,Raw!$B:$B,$A45)</f>
        <v>27048109</v>
      </c>
      <c r="Q45" s="30">
        <f>SUMIFS(Raw!$F:$F,Raw!$C:$C,Q$5,Raw!$A:$A,$A$4,Raw!$B:$B,$A45)</f>
        <v>83067</v>
      </c>
      <c r="R45" s="30">
        <f>SUMIFS(Raw!$F:$F,Raw!$C:$C,R$5,Raw!$A:$A,$A$4,Raw!$B:$B,$A45)</f>
        <v>37257</v>
      </c>
      <c r="S45" s="30">
        <f>SUMIFS(Raw!$F:$F,Raw!$C:$C,S$5,Raw!$A:$A,$A$4,Raw!$B:$B,$A45)</f>
        <v>5175</v>
      </c>
      <c r="T45" s="30">
        <f>SUMIFS(Raw!$F:$F,Raw!$C:$C,T$5,Raw!$A:$A,$A$4,Raw!$B:$B,$A45)</f>
        <v>9150</v>
      </c>
    </row>
    <row r="46" spans="1:20" x14ac:dyDescent="0.25">
      <c r="A46" s="25" t="str">
        <f>IF(Refs!A39="","",Refs!A39)</f>
        <v>111AI2</v>
      </c>
      <c r="B46" s="3" t="str">
        <f>IF(Refs!B39="","",Refs!B39)</f>
        <v>Surrey Heartlands</v>
      </c>
      <c r="C46" s="25" t="str">
        <f>IF(Refs!D39="","",Refs!D39)</f>
        <v>Area</v>
      </c>
      <c r="D46" s="30">
        <f t="shared" si="32"/>
        <v>30334</v>
      </c>
      <c r="E46" s="30">
        <f t="shared" si="33"/>
        <v>978.51612903225805</v>
      </c>
      <c r="F46" s="36">
        <f t="shared" si="34"/>
        <v>0.60700646298472383</v>
      </c>
      <c r="G46" s="30">
        <f t="shared" si="35"/>
        <v>160.14306698002349</v>
      </c>
      <c r="H46" s="36">
        <f t="shared" si="36"/>
        <v>5.7585825027685493E-2</v>
      </c>
      <c r="I46" s="36">
        <f t="shared" si="37"/>
        <v>0.50288326000598005</v>
      </c>
      <c r="J46" s="36">
        <f t="shared" si="38"/>
        <v>0.11767972320703943</v>
      </c>
      <c r="K46" s="36">
        <f t="shared" si="39"/>
        <v>0.12878561360044424</v>
      </c>
      <c r="L46" s="30">
        <f>SUMIFS(Raw!$F:$F,Raw!$C:$C,L$5,Raw!$A:$A,$A$4,Raw!$B:$B,$A46)</f>
        <v>30334</v>
      </c>
      <c r="M46" s="30">
        <f>SUMIFS(Raw!$F:$F,Raw!$C:$C,M$5,Raw!$A:$A,$A$4,Raw!$B:$B,$A46)</f>
        <v>27232</v>
      </c>
      <c r="N46" s="30">
        <f>SUMIFS(Raw!$F:$F,Raw!$C:$C,N$5,Raw!$A:$A,$A$4,Raw!$B:$B,$A46)</f>
        <v>16530</v>
      </c>
      <c r="O46" s="30">
        <f>SUMIFS(Raw!$F:$F,Raw!$C:$C,O$5,Raw!$A:$A,$A$4,Raw!$B:$B,$A46)</f>
        <v>1664</v>
      </c>
      <c r="P46" s="30">
        <f>SUMIFS(Raw!$F:$F,Raw!$C:$C,P$5,Raw!$A:$A,$A$4,Raw!$B:$B,$A46)</f>
        <v>4361016</v>
      </c>
      <c r="Q46" s="30">
        <f>SUMIFS(Raw!$F:$F,Raw!$C:$C,Q$5,Raw!$A:$A,$A$4,Raw!$B:$B,$A46)</f>
        <v>23411</v>
      </c>
      <c r="R46" s="30">
        <f>SUMIFS(Raw!$F:$F,Raw!$C:$C,R$5,Raw!$A:$A,$A$4,Raw!$B:$B,$A46)</f>
        <v>11773</v>
      </c>
      <c r="S46" s="30">
        <f>SUMIFS(Raw!$F:$F,Raw!$C:$C,S$5,Raw!$A:$A,$A$4,Raw!$B:$B,$A46)</f>
        <v>2755</v>
      </c>
      <c r="T46" s="30">
        <f>SUMIFS(Raw!$F:$F,Raw!$C:$C,T$5,Raw!$A:$A,$A$4,Raw!$B:$B,$A46)</f>
        <v>3015</v>
      </c>
    </row>
    <row r="47" spans="1:20" x14ac:dyDescent="0.25">
      <c r="A47" s="25" t="str">
        <f>IF(Refs!A40="","",Refs!A40)</f>
        <v>111AG9</v>
      </c>
      <c r="B47" s="3" t="str">
        <f>IF(Refs!B40="","",Refs!B40)</f>
        <v>Thames Valley</v>
      </c>
      <c r="C47" s="25" t="str">
        <f>IF(Refs!D40="","",Refs!D40)</f>
        <v>Area</v>
      </c>
      <c r="D47" s="30">
        <f t="shared" si="32"/>
        <v>83065</v>
      </c>
      <c r="E47" s="30">
        <f t="shared" si="33"/>
        <v>2679.516129032258</v>
      </c>
      <c r="F47" s="36">
        <f t="shared" si="34"/>
        <v>0.51644425764421564</v>
      </c>
      <c r="G47" s="30">
        <f t="shared" si="35"/>
        <v>206.2812861195755</v>
      </c>
      <c r="H47" s="36">
        <f t="shared" si="36"/>
        <v>8.3416601456690539E-2</v>
      </c>
      <c r="I47" s="36">
        <f t="shared" si="37"/>
        <v>0.34927148993962298</v>
      </c>
      <c r="J47" s="36">
        <f t="shared" si="38"/>
        <v>0.11322537311229536</v>
      </c>
      <c r="K47" s="36">
        <f t="shared" si="39"/>
        <v>9.5525604877400694E-2</v>
      </c>
      <c r="L47" s="30">
        <f>SUMIFS(Raw!$F:$F,Raw!$C:$C,L$5,Raw!$A:$A,$A$4,Raw!$B:$B,$A47)</f>
        <v>83065</v>
      </c>
      <c r="M47" s="30">
        <f>SUMIFS(Raw!$F:$F,Raw!$C:$C,M$5,Raw!$A:$A,$A$4,Raw!$B:$B,$A47)</f>
        <v>76136</v>
      </c>
      <c r="N47" s="30">
        <f>SUMIFS(Raw!$F:$F,Raw!$C:$C,N$5,Raw!$A:$A,$A$4,Raw!$B:$B,$A47)</f>
        <v>39320</v>
      </c>
      <c r="O47" s="30">
        <f>SUMIFS(Raw!$F:$F,Raw!$C:$C,O$5,Raw!$A:$A,$A$4,Raw!$B:$B,$A47)</f>
        <v>6929</v>
      </c>
      <c r="P47" s="30">
        <f>SUMIFS(Raw!$F:$F,Raw!$C:$C,P$5,Raw!$A:$A,$A$4,Raw!$B:$B,$A47)</f>
        <v>15705432</v>
      </c>
      <c r="Q47" s="30">
        <f>SUMIFS(Raw!$F:$F,Raw!$C:$C,Q$5,Raw!$A:$A,$A$4,Raw!$B:$B,$A47)</f>
        <v>67741</v>
      </c>
      <c r="R47" s="30">
        <f>SUMIFS(Raw!$F:$F,Raw!$C:$C,R$5,Raw!$A:$A,$A$4,Raw!$B:$B,$A47)</f>
        <v>23660</v>
      </c>
      <c r="S47" s="30">
        <f>SUMIFS(Raw!$F:$F,Raw!$C:$C,S$5,Raw!$A:$A,$A$4,Raw!$B:$B,$A47)</f>
        <v>7670</v>
      </c>
      <c r="T47" s="30">
        <f>SUMIFS(Raw!$F:$F,Raw!$C:$C,T$5,Raw!$A:$A,$A$4,Raw!$B:$B,$A47)</f>
        <v>6471</v>
      </c>
    </row>
    <row r="48" spans="1:20" ht="18" customHeight="1" x14ac:dyDescent="0.25">
      <c r="A48" s="25" t="str">
        <f>IF(Refs!A41="","",Refs!A41)</f>
        <v>111AL6</v>
      </c>
      <c r="B48" s="3" t="str">
        <f>IF(Refs!B41="","",Refs!B41)</f>
        <v>BaNES, Swindon &amp; Wiltshire (Medvivo-PPG)</v>
      </c>
      <c r="C48" s="25" t="str">
        <f>IF(Refs!D41="","",Refs!D41)</f>
        <v>Area</v>
      </c>
      <c r="D48" s="30">
        <f t="shared" si="32"/>
        <v>38391</v>
      </c>
      <c r="E48" s="30">
        <f t="shared" si="33"/>
        <v>1238.4193548387098</v>
      </c>
      <c r="F48" s="36">
        <f t="shared" si="34"/>
        <v>0.72755067376288074</v>
      </c>
      <c r="G48" s="30">
        <f t="shared" si="35"/>
        <v>80.746093307666172</v>
      </c>
      <c r="H48" s="36">
        <f t="shared" si="36"/>
        <v>4.8998492354081415E-2</v>
      </c>
      <c r="I48" s="36">
        <f t="shared" si="37"/>
        <v>0.5607214036004835</v>
      </c>
      <c r="J48" s="36">
        <f t="shared" si="38"/>
        <v>9.8964289214885481E-2</v>
      </c>
      <c r="K48" s="36">
        <f t="shared" si="39"/>
        <v>9.9911784885810442E-2</v>
      </c>
      <c r="L48" s="30">
        <f>SUMIFS(Raw!$F:$F,Raw!$C:$C,L$5,Raw!$A:$A,$A$4,Raw!$B:$B,$A48)</f>
        <v>38391</v>
      </c>
      <c r="M48" s="30">
        <f>SUMIFS(Raw!$F:$F,Raw!$C:$C,M$5,Raw!$A:$A,$A$4,Raw!$B:$B,$A48)</f>
        <v>35324</v>
      </c>
      <c r="N48" s="30">
        <f>SUMIFS(Raw!$F:$F,Raw!$C:$C,N$5,Raw!$A:$A,$A$4,Raw!$B:$B,$A48)</f>
        <v>25700</v>
      </c>
      <c r="O48" s="30">
        <f>SUMIFS(Raw!$F:$F,Raw!$C:$C,O$5,Raw!$A:$A,$A$4,Raw!$B:$B,$A48)</f>
        <v>1820</v>
      </c>
      <c r="P48" s="30">
        <f>SUMIFS(Raw!$F:$F,Raw!$C:$C,P$5,Raw!$A:$A,$A$4,Raw!$B:$B,$A48)</f>
        <v>2852275</v>
      </c>
      <c r="Q48" s="30">
        <f>SUMIFS(Raw!$F:$F,Raw!$C:$C,Q$5,Raw!$A:$A,$A$4,Raw!$B:$B,$A48)</f>
        <v>30607</v>
      </c>
      <c r="R48" s="30">
        <f>SUMIFS(Raw!$F:$F,Raw!$C:$C,R$5,Raw!$A:$A,$A$4,Raw!$B:$B,$A48)</f>
        <v>17162</v>
      </c>
      <c r="S48" s="30">
        <f>SUMIFS(Raw!$F:$F,Raw!$C:$C,S$5,Raw!$A:$A,$A$4,Raw!$B:$B,$A48)</f>
        <v>3029</v>
      </c>
      <c r="T48" s="30">
        <f>SUMIFS(Raw!$F:$F,Raw!$C:$C,T$5,Raw!$A:$A,$A$4,Raw!$B:$B,$A48)</f>
        <v>3058</v>
      </c>
    </row>
    <row r="49" spans="1:20" x14ac:dyDescent="0.25">
      <c r="A49" s="25" t="str">
        <f>IF(Refs!A42="","",Refs!A42)</f>
        <v>111AI5</v>
      </c>
      <c r="B49" s="3" t="str">
        <f>IF(Refs!B42="","",Refs!B42)</f>
        <v>Bristol, North Somerset &amp; South Gloucestershire (BRISDOC)</v>
      </c>
      <c r="C49" s="25" t="str">
        <f>IF(Refs!D42="","",Refs!D42)</f>
        <v>Area</v>
      </c>
      <c r="D49" s="30">
        <f t="shared" si="32"/>
        <v>36199</v>
      </c>
      <c r="E49" s="30">
        <f t="shared" si="33"/>
        <v>1167.7096774193549</v>
      </c>
      <c r="F49" s="36">
        <f t="shared" si="34"/>
        <v>0.61753327850376194</v>
      </c>
      <c r="G49" s="30">
        <f t="shared" si="35"/>
        <v>118.29446525937433</v>
      </c>
      <c r="H49" s="36">
        <f t="shared" si="36"/>
        <v>4.4084675188539146E-2</v>
      </c>
      <c r="I49" s="36">
        <f t="shared" si="37"/>
        <v>0.51511289742835664</v>
      </c>
      <c r="J49" s="36">
        <f t="shared" si="38"/>
        <v>0.12162206319641865</v>
      </c>
      <c r="K49" s="36">
        <f t="shared" si="39"/>
        <v>0.13387576381400515</v>
      </c>
      <c r="L49" s="30">
        <f>SUMIFS(Raw!$F:$F,Raw!$C:$C,L$5,Raw!$A:$A,$A$4,Raw!$B:$B,$A49)</f>
        <v>36199</v>
      </c>
      <c r="M49" s="30">
        <f>SUMIFS(Raw!$F:$F,Raw!$C:$C,M$5,Raw!$A:$A,$A$4,Raw!$B:$B,$A49)</f>
        <v>32829</v>
      </c>
      <c r="N49" s="30">
        <f>SUMIFS(Raw!$F:$F,Raw!$C:$C,N$5,Raw!$A:$A,$A$4,Raw!$B:$B,$A49)</f>
        <v>20273</v>
      </c>
      <c r="O49" s="30">
        <f>SUMIFS(Raw!$F:$F,Raw!$C:$C,O$5,Raw!$A:$A,$A$4,Raw!$B:$B,$A49)</f>
        <v>1514</v>
      </c>
      <c r="P49" s="30">
        <f>SUMIFS(Raw!$F:$F,Raw!$C:$C,P$5,Raw!$A:$A,$A$4,Raw!$B:$B,$A49)</f>
        <v>3883489</v>
      </c>
      <c r="Q49" s="30">
        <f>SUMIFS(Raw!$F:$F,Raw!$C:$C,Q$5,Raw!$A:$A,$A$4,Raw!$B:$B,$A49)</f>
        <v>30603</v>
      </c>
      <c r="R49" s="30">
        <f>SUMIFS(Raw!$F:$F,Raw!$C:$C,R$5,Raw!$A:$A,$A$4,Raw!$B:$B,$A49)</f>
        <v>15764</v>
      </c>
      <c r="S49" s="30">
        <f>SUMIFS(Raw!$F:$F,Raw!$C:$C,S$5,Raw!$A:$A,$A$4,Raw!$B:$B,$A49)</f>
        <v>3722</v>
      </c>
      <c r="T49" s="30">
        <f>SUMIFS(Raw!$F:$F,Raw!$C:$C,T$5,Raw!$A:$A,$A$4,Raw!$B:$B,$A49)</f>
        <v>4097</v>
      </c>
    </row>
    <row r="50" spans="1:20" x14ac:dyDescent="0.25">
      <c r="A50" s="25" t="str">
        <f>IF(Refs!A43="","",Refs!A43)</f>
        <v>111AL3</v>
      </c>
      <c r="B50" s="3" t="str">
        <f>IF(Refs!B43="","",Refs!B43)</f>
        <v>Cornwall (HUC)</v>
      </c>
      <c r="C50" s="25" t="str">
        <f>IF(Refs!D43="","",Refs!D43)</f>
        <v>Area</v>
      </c>
      <c r="D50" s="30">
        <f t="shared" si="32"/>
        <v>22178</v>
      </c>
      <c r="E50" s="30">
        <f t="shared" si="33"/>
        <v>715.41935483870964</v>
      </c>
      <c r="F50" s="36">
        <f t="shared" si="34"/>
        <v>0.48707360861759424</v>
      </c>
      <c r="G50" s="30">
        <f t="shared" si="35"/>
        <v>425.59826451226809</v>
      </c>
      <c r="H50" s="36">
        <f t="shared" si="36"/>
        <v>0.21052631578947367</v>
      </c>
      <c r="I50" s="36">
        <f t="shared" si="37"/>
        <v>0.77361009953872295</v>
      </c>
      <c r="J50" s="36">
        <f t="shared" si="38"/>
        <v>0.11270939548434086</v>
      </c>
      <c r="K50" s="36">
        <f t="shared" si="39"/>
        <v>5.4989075018208301E-2</v>
      </c>
      <c r="L50" s="30">
        <f>SUMIFS(Raw!$F:$F,Raw!$C:$C,L$5,Raw!$A:$A,$A$4,Raw!$B:$B,$A50)</f>
        <v>22178</v>
      </c>
      <c r="M50" s="30">
        <f>SUMIFS(Raw!$F:$F,Raw!$C:$C,M$5,Raw!$A:$A,$A$4,Raw!$B:$B,$A50)</f>
        <v>16710</v>
      </c>
      <c r="N50" s="30">
        <f>SUMIFS(Raw!$F:$F,Raw!$C:$C,N$5,Raw!$A:$A,$A$4,Raw!$B:$B,$A50)</f>
        <v>8139</v>
      </c>
      <c r="O50" s="30">
        <f>SUMIFS(Raw!$F:$F,Raw!$C:$C,O$5,Raw!$A:$A,$A$4,Raw!$B:$B,$A50)</f>
        <v>4456</v>
      </c>
      <c r="P50" s="30">
        <f>SUMIFS(Raw!$F:$F,Raw!$C:$C,P$5,Raw!$A:$A,$A$4,Raw!$B:$B,$A50)</f>
        <v>7111747</v>
      </c>
      <c r="Q50" s="30">
        <f>SUMIFS(Raw!$F:$F,Raw!$C:$C,Q$5,Raw!$A:$A,$A$4,Raw!$B:$B,$A50)</f>
        <v>16476</v>
      </c>
      <c r="R50" s="30">
        <f>SUMIFS(Raw!$F:$F,Raw!$C:$C,R$5,Raw!$A:$A,$A$4,Raw!$B:$B,$A50)</f>
        <v>12746</v>
      </c>
      <c r="S50" s="30">
        <f>SUMIFS(Raw!$F:$F,Raw!$C:$C,S$5,Raw!$A:$A,$A$4,Raw!$B:$B,$A50)</f>
        <v>1857</v>
      </c>
      <c r="T50" s="30">
        <f>SUMIFS(Raw!$F:$F,Raw!$C:$C,T$5,Raw!$A:$A,$A$4,Raw!$B:$B,$A50)</f>
        <v>906</v>
      </c>
    </row>
    <row r="51" spans="1:20" x14ac:dyDescent="0.25">
      <c r="A51" s="25" t="str">
        <f>IF(Refs!A44="","",Refs!A44)</f>
        <v>111AL2</v>
      </c>
      <c r="B51" s="3" t="str">
        <f>IF(Refs!B44="","",Refs!B44)</f>
        <v>Devon (PPG)</v>
      </c>
      <c r="C51" s="25" t="str">
        <f>IF(Refs!D44="","",Refs!D44)</f>
        <v>Area</v>
      </c>
      <c r="D51" s="30">
        <f t="shared" si="32"/>
        <v>34922</v>
      </c>
      <c r="E51" s="30">
        <f t="shared" si="33"/>
        <v>1126.516129032258</v>
      </c>
      <c r="F51" s="36">
        <f t="shared" si="34"/>
        <v>0.62359016601191231</v>
      </c>
      <c r="G51" s="30">
        <f t="shared" si="35"/>
        <v>155.17130274996831</v>
      </c>
      <c r="H51" s="36">
        <f t="shared" si="36"/>
        <v>5.5281194816078537E-2</v>
      </c>
      <c r="I51" s="36">
        <f t="shared" si="37"/>
        <v>0.58791076169787249</v>
      </c>
      <c r="J51" s="36">
        <f t="shared" si="38"/>
        <v>0.15609806558394537</v>
      </c>
      <c r="K51" s="36">
        <f t="shared" si="39"/>
        <v>0.1243060584117789</v>
      </c>
      <c r="L51" s="30">
        <f>SUMIFS(Raw!$F:$F,Raw!$C:$C,L$5,Raw!$A:$A,$A$4,Raw!$B:$B,$A51)</f>
        <v>34922</v>
      </c>
      <c r="M51" s="30">
        <f>SUMIFS(Raw!$F:$F,Raw!$C:$C,M$5,Raw!$A:$A,$A$4,Raw!$B:$B,$A51)</f>
        <v>31564</v>
      </c>
      <c r="N51" s="30">
        <f>SUMIFS(Raw!$F:$F,Raw!$C:$C,N$5,Raw!$A:$A,$A$4,Raw!$B:$B,$A51)</f>
        <v>19683</v>
      </c>
      <c r="O51" s="30">
        <f>SUMIFS(Raw!$F:$F,Raw!$C:$C,O$5,Raw!$A:$A,$A$4,Raw!$B:$B,$A51)</f>
        <v>1847</v>
      </c>
      <c r="P51" s="30">
        <f>SUMIFS(Raw!$F:$F,Raw!$C:$C,P$5,Raw!$A:$A,$A$4,Raw!$B:$B,$A51)</f>
        <v>4897827</v>
      </c>
      <c r="Q51" s="30">
        <f>SUMIFS(Raw!$F:$F,Raw!$C:$C,Q$5,Raw!$A:$A,$A$4,Raw!$B:$B,$A51)</f>
        <v>29001</v>
      </c>
      <c r="R51" s="30">
        <f>SUMIFS(Raw!$F:$F,Raw!$C:$C,R$5,Raw!$A:$A,$A$4,Raw!$B:$B,$A51)</f>
        <v>17050</v>
      </c>
      <c r="S51" s="30">
        <f>SUMIFS(Raw!$F:$F,Raw!$C:$C,S$5,Raw!$A:$A,$A$4,Raw!$B:$B,$A51)</f>
        <v>4527</v>
      </c>
      <c r="T51" s="30">
        <f>SUMIFS(Raw!$F:$F,Raw!$C:$C,T$5,Raw!$A:$A,$A$4,Raw!$B:$B,$A51)</f>
        <v>3605</v>
      </c>
    </row>
    <row r="52" spans="1:20" x14ac:dyDescent="0.25">
      <c r="A52" s="25" t="str">
        <f>IF(Refs!A45="","",Refs!A45)</f>
        <v>111AI4</v>
      </c>
      <c r="B52" s="3" t="str">
        <f>IF(Refs!B45="","",Refs!B45)</f>
        <v>Dorset (DHC)</v>
      </c>
      <c r="C52" s="25" t="str">
        <f>IF(Refs!D45="","",Refs!D45)</f>
        <v>Area</v>
      </c>
      <c r="D52" s="30">
        <f t="shared" si="32"/>
        <v>33552</v>
      </c>
      <c r="E52" s="30">
        <f t="shared" si="33"/>
        <v>1082.3225806451612</v>
      </c>
      <c r="F52" s="36">
        <f t="shared" si="34"/>
        <v>0.8670899776318638</v>
      </c>
      <c r="G52" s="30">
        <f t="shared" si="35"/>
        <v>30.46872068691825</v>
      </c>
      <c r="H52" s="36">
        <f t="shared" si="36"/>
        <v>2.4597951930182636E-2</v>
      </c>
      <c r="I52" s="36">
        <f t="shared" si="37"/>
        <v>0.40641418563922943</v>
      </c>
      <c r="J52" s="36">
        <f t="shared" si="38"/>
        <v>0.125</v>
      </c>
      <c r="K52" s="36">
        <f t="shared" si="39"/>
        <v>0.11007734967892586</v>
      </c>
      <c r="L52" s="30">
        <f>SUMIFS(Raw!$F:$F,Raw!$C:$C,L$5,Raw!$A:$A,$A$4,Raw!$B:$B,$A52)</f>
        <v>33552</v>
      </c>
      <c r="M52" s="30">
        <f>SUMIFS(Raw!$F:$F,Raw!$C:$C,M$5,Raw!$A:$A,$A$4,Raw!$B:$B,$A52)</f>
        <v>27718</v>
      </c>
      <c r="N52" s="30">
        <f>SUMIFS(Raw!$F:$F,Raw!$C:$C,N$5,Raw!$A:$A,$A$4,Raw!$B:$B,$A52)</f>
        <v>24034</v>
      </c>
      <c r="O52" s="30">
        <f>SUMIFS(Raw!$F:$F,Raw!$C:$C,O$5,Raw!$A:$A,$A$4,Raw!$B:$B,$A52)</f>
        <v>699</v>
      </c>
      <c r="P52" s="30">
        <f>SUMIFS(Raw!$F:$F,Raw!$C:$C,P$5,Raw!$A:$A,$A$4,Raw!$B:$B,$A52)</f>
        <v>844532</v>
      </c>
      <c r="Q52" s="30">
        <f>SUMIFS(Raw!$F:$F,Raw!$C:$C,Q$5,Raw!$A:$A,$A$4,Raw!$B:$B,$A52)</f>
        <v>27408</v>
      </c>
      <c r="R52" s="30">
        <f>SUMIFS(Raw!$F:$F,Raw!$C:$C,R$5,Raw!$A:$A,$A$4,Raw!$B:$B,$A52)</f>
        <v>11139</v>
      </c>
      <c r="S52" s="30">
        <f>SUMIFS(Raw!$F:$F,Raw!$C:$C,S$5,Raw!$A:$A,$A$4,Raw!$B:$B,$A52)</f>
        <v>3426</v>
      </c>
      <c r="T52" s="30">
        <f>SUMIFS(Raw!$F:$F,Raw!$C:$C,T$5,Raw!$A:$A,$A$4,Raw!$B:$B,$A52)</f>
        <v>3017</v>
      </c>
    </row>
    <row r="53" spans="1:20" x14ac:dyDescent="0.25">
      <c r="A53" s="25" t="str">
        <f>IF(Refs!A46="","",Refs!A46)</f>
        <v>111AH2</v>
      </c>
      <c r="B53" s="3" t="str">
        <f>IF(Refs!B46="","",Refs!B46)</f>
        <v>Gloucestershire</v>
      </c>
      <c r="C53" s="25" t="str">
        <f>IF(Refs!D46="","",Refs!D46)</f>
        <v>Area</v>
      </c>
      <c r="D53" s="30">
        <f t="shared" si="32"/>
        <v>19408</v>
      </c>
      <c r="E53" s="30">
        <f t="shared" si="33"/>
        <v>626.06451612903231</v>
      </c>
      <c r="F53" s="36">
        <f t="shared" si="34"/>
        <v>0.60842712842712843</v>
      </c>
      <c r="G53" s="30">
        <f t="shared" si="35"/>
        <v>163.79584415584415</v>
      </c>
      <c r="H53" s="36">
        <f t="shared" si="36"/>
        <v>6.1280884265279584E-2</v>
      </c>
      <c r="I53" s="36">
        <f t="shared" si="37"/>
        <v>0.51512103533829545</v>
      </c>
      <c r="J53" s="36">
        <f t="shared" si="38"/>
        <v>0.14825990746328707</v>
      </c>
      <c r="K53" s="36">
        <f t="shared" si="39"/>
        <v>0.12968550928719907</v>
      </c>
      <c r="L53" s="30">
        <f>SUMIFS(Raw!$F:$F,Raw!$C:$C,L$5,Raw!$A:$A,$A$4,Raw!$B:$B,$A53)</f>
        <v>19408</v>
      </c>
      <c r="M53" s="30">
        <f>SUMIFS(Raw!$F:$F,Raw!$C:$C,M$5,Raw!$A:$A,$A$4,Raw!$B:$B,$A53)</f>
        <v>17325</v>
      </c>
      <c r="N53" s="30">
        <f>SUMIFS(Raw!$F:$F,Raw!$C:$C,N$5,Raw!$A:$A,$A$4,Raw!$B:$B,$A53)</f>
        <v>10541</v>
      </c>
      <c r="O53" s="30">
        <f>SUMIFS(Raw!$F:$F,Raw!$C:$C,O$5,Raw!$A:$A,$A$4,Raw!$B:$B,$A53)</f>
        <v>1131</v>
      </c>
      <c r="P53" s="30">
        <f>SUMIFS(Raw!$F:$F,Raw!$C:$C,P$5,Raw!$A:$A,$A$4,Raw!$B:$B,$A53)</f>
        <v>2837763</v>
      </c>
      <c r="Q53" s="30">
        <f>SUMIFS(Raw!$F:$F,Raw!$C:$C,Q$5,Raw!$A:$A,$A$4,Raw!$B:$B,$A53)</f>
        <v>14913</v>
      </c>
      <c r="R53" s="30">
        <f>SUMIFS(Raw!$F:$F,Raw!$C:$C,R$5,Raw!$A:$A,$A$4,Raw!$B:$B,$A53)</f>
        <v>7682</v>
      </c>
      <c r="S53" s="30">
        <f>SUMIFS(Raw!$F:$F,Raw!$C:$C,S$5,Raw!$A:$A,$A$4,Raw!$B:$B,$A53)</f>
        <v>2211</v>
      </c>
      <c r="T53" s="30">
        <f>SUMIFS(Raw!$F:$F,Raw!$C:$C,T$5,Raw!$A:$A,$A$4,Raw!$B:$B,$A53)</f>
        <v>1934</v>
      </c>
    </row>
    <row r="54" spans="1:20" x14ac:dyDescent="0.25">
      <c r="A54" s="25" t="str">
        <f>IF(Refs!A47="","",Refs!A47)</f>
        <v>111AL5</v>
      </c>
      <c r="B54" s="3" t="str">
        <f>IF(Refs!B47="","",Refs!B47)</f>
        <v>Somerset (HUC)</v>
      </c>
      <c r="C54" s="25" t="str">
        <f>IF(Refs!D47="","",Refs!D47)</f>
        <v>Area</v>
      </c>
      <c r="D54" s="30">
        <f t="shared" si="32"/>
        <v>21869</v>
      </c>
      <c r="E54" s="30">
        <f t="shared" si="33"/>
        <v>705.45161290322585</v>
      </c>
      <c r="F54" s="36">
        <f t="shared" si="34"/>
        <v>0.310650464617584</v>
      </c>
      <c r="G54" s="30">
        <f t="shared" si="35"/>
        <v>695.3809149392423</v>
      </c>
      <c r="H54" s="36">
        <f t="shared" si="36"/>
        <v>0.30039505925888882</v>
      </c>
      <c r="I54" s="36">
        <f t="shared" si="37"/>
        <v>0.68160519951632403</v>
      </c>
      <c r="J54" s="36">
        <f t="shared" si="38"/>
        <v>0.10973397823458284</v>
      </c>
      <c r="K54" s="36">
        <f t="shared" si="39"/>
        <v>6.3104594921402662E-2</v>
      </c>
      <c r="L54" s="30">
        <f>SUMIFS(Raw!$F:$F,Raw!$C:$C,L$5,Raw!$A:$A,$A$4,Raw!$B:$B,$A54)</f>
        <v>21869</v>
      </c>
      <c r="M54" s="30">
        <f>SUMIFS(Raw!$F:$F,Raw!$C:$C,M$5,Raw!$A:$A,$A$4,Raw!$B:$B,$A54)</f>
        <v>13990</v>
      </c>
      <c r="N54" s="30">
        <f>SUMIFS(Raw!$F:$F,Raw!$C:$C,N$5,Raw!$A:$A,$A$4,Raw!$B:$B,$A54)</f>
        <v>4346</v>
      </c>
      <c r="O54" s="30">
        <f>SUMIFS(Raw!$F:$F,Raw!$C:$C,O$5,Raw!$A:$A,$A$4,Raw!$B:$B,$A54)</f>
        <v>6007</v>
      </c>
      <c r="P54" s="30">
        <f>SUMIFS(Raw!$F:$F,Raw!$C:$C,P$5,Raw!$A:$A,$A$4,Raw!$B:$B,$A54)</f>
        <v>9728379</v>
      </c>
      <c r="Q54" s="30">
        <f>SUMIFS(Raw!$F:$F,Raw!$C:$C,Q$5,Raw!$A:$A,$A$4,Raw!$B:$B,$A54)</f>
        <v>13232</v>
      </c>
      <c r="R54" s="30">
        <f>SUMIFS(Raw!$F:$F,Raw!$C:$C,R$5,Raw!$A:$A,$A$4,Raw!$B:$B,$A54)</f>
        <v>9019</v>
      </c>
      <c r="S54" s="30">
        <f>SUMIFS(Raw!$F:$F,Raw!$C:$C,S$5,Raw!$A:$A,$A$4,Raw!$B:$B,$A54)</f>
        <v>1452</v>
      </c>
      <c r="T54" s="30">
        <f>SUMIFS(Raw!$F:$F,Raw!$C:$C,T$5,Raw!$A:$A,$A$4,Raw!$B:$B,$A54)</f>
        <v>835</v>
      </c>
    </row>
    <row r="55" spans="1:20" ht="18.600000000000001" customHeight="1" x14ac:dyDescent="0.25">
      <c r="A55" s="25" t="str">
        <f>IF(Refs!A48="","",Refs!A48)</f>
        <v>111NR1</v>
      </c>
      <c r="B55" s="3" t="str">
        <f>IF(Refs!B48="","",Refs!B48)</f>
        <v>National Resilience (Vocare)</v>
      </c>
      <c r="C55" s="25" t="str">
        <f>IF(Refs!D48="","",Refs!D48)</f>
        <v>Area</v>
      </c>
      <c r="D55" s="30">
        <f t="shared" si="32"/>
        <v>87356</v>
      </c>
      <c r="E55" s="30">
        <f t="shared" si="33"/>
        <v>2817.9354838709678</v>
      </c>
      <c r="F55" s="36">
        <f t="shared" si="34"/>
        <v>0.57654382942939686</v>
      </c>
      <c r="G55" s="30">
        <f t="shared" si="35"/>
        <v>121.69372973999376</v>
      </c>
      <c r="H55" s="36">
        <f t="shared" si="36"/>
        <v>0.11856970363551592</v>
      </c>
      <c r="I55" s="36">
        <f t="shared" si="37"/>
        <v>0.25520896061664461</v>
      </c>
      <c r="J55" s="36">
        <f t="shared" si="38"/>
        <v>0.10023485487173311</v>
      </c>
      <c r="K55" s="36">
        <f t="shared" si="39"/>
        <v>0.1561634349030471</v>
      </c>
      <c r="L55" s="30">
        <f>SUMIFS(Raw!$F:$F,Raw!$C:$C,L$5,Raw!$A:$A,$A$4,Raw!$B:$B,$A55)</f>
        <v>87356</v>
      </c>
      <c r="M55" s="30">
        <f>SUMIFS(Raw!$F:$F,Raw!$C:$C,M$5,Raw!$A:$A,$A$4,Raw!$B:$B,$A55)</f>
        <v>73729</v>
      </c>
      <c r="N55" s="30">
        <f>SUMIFS(Raw!$F:$F,Raw!$C:$C,N$5,Raw!$A:$A,$A$4,Raw!$B:$B,$A55)</f>
        <v>42508</v>
      </c>
      <c r="O55" s="30">
        <f>SUMIFS(Raw!$F:$F,Raw!$C:$C,O$5,Raw!$A:$A,$A$4,Raw!$B:$B,$A55)</f>
        <v>9918</v>
      </c>
      <c r="P55" s="30">
        <f>SUMIFS(Raw!$F:$F,Raw!$C:$C,P$5,Raw!$A:$A,$A$4,Raw!$B:$B,$A55)</f>
        <v>8972357</v>
      </c>
      <c r="Q55" s="30">
        <f>SUMIFS(Raw!$F:$F,Raw!$C:$C,Q$5,Raw!$A:$A,$A$4,Raw!$B:$B,$A55)</f>
        <v>66424</v>
      </c>
      <c r="R55" s="30">
        <f>SUMIFS(Raw!$F:$F,Raw!$C:$C,R$5,Raw!$A:$A,$A$4,Raw!$B:$B,$A55)</f>
        <v>16952</v>
      </c>
      <c r="S55" s="30">
        <f>SUMIFS(Raw!$F:$F,Raw!$C:$C,S$5,Raw!$A:$A,$A$4,Raw!$B:$B,$A55)</f>
        <v>6658</v>
      </c>
      <c r="T55" s="30">
        <f>SUMIFS(Raw!$F:$F,Raw!$C:$C,T$5,Raw!$A:$A,$A$4,Raw!$B:$B,$A55)</f>
        <v>10373</v>
      </c>
    </row>
    <row r="56" spans="1:20" x14ac:dyDescent="0.25">
      <c r="A56" s="53" t="str">
        <f>IF(Refs!A55="","",Refs!A55)</f>
        <v/>
      </c>
      <c r="B56" s="3" t="str">
        <f>IF(Refs!B55="","",Refs!B55)</f>
        <v/>
      </c>
      <c r="C56" s="25" t="str">
        <f>IF(Refs!D55="","",Refs!D55)</f>
        <v/>
      </c>
      <c r="D56" s="30"/>
      <c r="E56" s="30"/>
      <c r="F56" s="30"/>
      <c r="G56" s="30"/>
      <c r="H56" s="30"/>
      <c r="I56" s="30"/>
      <c r="J56" s="30"/>
      <c r="K56" s="30"/>
      <c r="L56" s="30"/>
      <c r="M56" s="30"/>
      <c r="N56" s="30"/>
      <c r="O56" s="30"/>
      <c r="P56" s="30"/>
      <c r="Q56" s="30"/>
      <c r="R56" s="30"/>
      <c r="S56" s="30"/>
      <c r="T56" s="30"/>
    </row>
    <row r="57" spans="1:20" ht="12.75" customHeight="1" x14ac:dyDescent="0.25">
      <c r="A57" s="126"/>
      <c r="B57" s="126"/>
      <c r="C57" s="25" t="str">
        <f>IF(Refs!D56="","",Refs!D56)</f>
        <v/>
      </c>
      <c r="D57" s="30"/>
      <c r="E57" s="30"/>
      <c r="F57" s="30"/>
      <c r="G57" s="30"/>
      <c r="H57" s="30"/>
      <c r="I57" s="30"/>
      <c r="J57" s="30"/>
      <c r="K57" s="30"/>
      <c r="L57" s="30"/>
      <c r="M57" s="30"/>
      <c r="N57" s="30"/>
      <c r="O57" s="30"/>
      <c r="P57" s="30"/>
      <c r="Q57" s="30"/>
      <c r="R57" s="30"/>
      <c r="S57" s="30"/>
      <c r="T57" s="30"/>
    </row>
    <row r="58" spans="1:20" x14ac:dyDescent="0.25">
      <c r="A58" s="127"/>
      <c r="B58" s="127"/>
      <c r="C58" s="25" t="str">
        <f>IF(Refs!D57="","",Refs!D57)</f>
        <v/>
      </c>
      <c r="D58" s="30"/>
      <c r="E58" s="30"/>
      <c r="F58" s="30"/>
      <c r="G58" s="30"/>
      <c r="H58" s="30"/>
      <c r="I58" s="30"/>
      <c r="J58" s="30"/>
      <c r="K58" s="30"/>
      <c r="L58" s="30"/>
      <c r="M58" s="30"/>
      <c r="N58" s="30"/>
      <c r="O58" s="30"/>
      <c r="P58" s="30"/>
      <c r="Q58" s="30"/>
      <c r="R58" s="30"/>
      <c r="S58" s="30"/>
      <c r="T58" s="30"/>
    </row>
    <row r="59" spans="1:20" ht="15" customHeight="1" x14ac:dyDescent="0.25">
      <c r="A59" s="54"/>
      <c r="B59" s="54"/>
      <c r="C59" s="25" t="str">
        <f>IF(Refs!D58="","",Refs!D58)</f>
        <v/>
      </c>
    </row>
    <row r="60" spans="1:20" ht="15" customHeight="1" x14ac:dyDescent="0.25">
      <c r="A60" s="54"/>
      <c r="B60" s="54"/>
      <c r="C60" s="25" t="str">
        <f>IF(Refs!D59="","",Refs!D59)</f>
        <v/>
      </c>
    </row>
    <row r="61" spans="1:20" ht="15" customHeight="1" x14ac:dyDescent="0.25">
      <c r="A61" s="54"/>
      <c r="B61" s="54"/>
      <c r="C61" s="25" t="str">
        <f>IF(Refs!D60="","",Refs!D60)</f>
        <v/>
      </c>
    </row>
    <row r="62" spans="1:20" ht="15" customHeight="1" x14ac:dyDescent="0.25">
      <c r="A62" s="54"/>
      <c r="B62" s="54"/>
      <c r="C62" s="25" t="str">
        <f>IF(Refs!D61="","",Refs!D61)</f>
        <v/>
      </c>
    </row>
    <row r="63" spans="1:20" ht="15" customHeight="1" x14ac:dyDescent="0.25">
      <c r="A63" s="54"/>
      <c r="B63" s="54"/>
      <c r="C63" s="25" t="str">
        <f>IF(Refs!D62="","",Refs!D62)</f>
        <v/>
      </c>
    </row>
    <row r="64" spans="1:20" x14ac:dyDescent="0.25">
      <c r="A64" s="54"/>
      <c r="B64" s="54"/>
      <c r="C64" s="25"/>
    </row>
    <row r="65" spans="1:3" x14ac:dyDescent="0.25">
      <c r="A65" s="54"/>
      <c r="B65" s="54"/>
      <c r="C65" s="25"/>
    </row>
    <row r="66" spans="1:3" x14ac:dyDescent="0.25">
      <c r="A66" s="13"/>
      <c r="C66" s="25"/>
    </row>
    <row r="67" spans="1:3" ht="12.6" customHeight="1" x14ac:dyDescent="0.25">
      <c r="A67" s="13"/>
      <c r="C67" s="25"/>
    </row>
    <row r="68" spans="1:3" x14ac:dyDescent="0.25">
      <c r="A68" s="13"/>
      <c r="C68" s="25"/>
    </row>
    <row r="69" spans="1:3" x14ac:dyDescent="0.25">
      <c r="A69" s="13"/>
      <c r="C69" s="25"/>
    </row>
    <row r="70" spans="1:3" x14ac:dyDescent="0.25">
      <c r="A70" s="13"/>
      <c r="C70" s="25"/>
    </row>
    <row r="71" spans="1:3" x14ac:dyDescent="0.25">
      <c r="A71" s="13"/>
      <c r="C71" s="25"/>
    </row>
    <row r="72" spans="1:3" x14ac:dyDescent="0.25">
      <c r="A72" s="13"/>
      <c r="C72" s="25"/>
    </row>
    <row r="73" spans="1:3" x14ac:dyDescent="0.25">
      <c r="A73" s="13"/>
      <c r="C73" s="25"/>
    </row>
    <row r="74" spans="1:3" x14ac:dyDescent="0.25">
      <c r="A74" s="13"/>
      <c r="C74" s="25"/>
    </row>
    <row r="75" spans="1:3" x14ac:dyDescent="0.25">
      <c r="A75" s="13"/>
    </row>
    <row r="76" spans="1:3" x14ac:dyDescent="0.25">
      <c r="A76" s="13"/>
    </row>
    <row r="77" spans="1:3" x14ac:dyDescent="0.25">
      <c r="A77" s="13"/>
    </row>
    <row r="78" spans="1:3" x14ac:dyDescent="0.25">
      <c r="A78" s="13"/>
    </row>
  </sheetData>
  <mergeCells count="6">
    <mergeCell ref="A2:B2"/>
    <mergeCell ref="A4:B4"/>
    <mergeCell ref="L4:T4"/>
    <mergeCell ref="A57:B57"/>
    <mergeCell ref="A58:B58"/>
    <mergeCell ref="A7:B7"/>
  </mergeCells>
  <phoneticPr fontId="40" type="noConversion"/>
  <conditionalFormatting sqref="A1">
    <cfRule type="cellIs" dxfId="10" priority="6" operator="notEqual">
      <formula>0</formula>
    </cfRule>
  </conditionalFormatting>
  <conditionalFormatting sqref="D11:K18 D20:K55">
    <cfRule type="containsBlanks" dxfId="9" priority="1">
      <formula>LEN(TRIM(D11))=0</formula>
    </cfRule>
    <cfRule type="cellIs" dxfId="8" priority="2" operator="equal">
      <formula>0</formula>
    </cfRule>
  </conditionalFormatting>
  <conditionalFormatting sqref="D3:T3">
    <cfRule type="cellIs" dxfId="7" priority="5" operator="not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O73"/>
  <sheetViews>
    <sheetView showGridLines="0" zoomScaleNormal="100" workbookViewId="0">
      <pane xSplit="2" ySplit="8" topLeftCell="C9" activePane="bottomRight" state="frozen"/>
      <selection activeCell="B4" sqref="B4"/>
      <selection pane="topRight" activeCell="B4" sqref="B4"/>
      <selection pane="bottomLeft" activeCell="B4" sqref="B4"/>
      <selection pane="bottomRight" activeCell="A2" sqref="A2:B2"/>
    </sheetView>
  </sheetViews>
  <sheetFormatPr defaultColWidth="8.5546875" defaultRowHeight="13.2" x14ac:dyDescent="0.25"/>
  <cols>
    <col min="1" max="1" width="7.5546875" style="3" customWidth="1"/>
    <col min="2" max="2" width="46.5546875" style="3" customWidth="1"/>
    <col min="3" max="3" width="2.5546875" style="3" customWidth="1"/>
    <col min="4" max="5" width="12" style="3" bestFit="1" customWidth="1"/>
    <col min="6" max="6" width="16.5546875" style="36" customWidth="1"/>
    <col min="7" max="7" width="12.5546875" style="3" bestFit="1" customWidth="1"/>
    <col min="8" max="8" width="12" style="3" bestFit="1" customWidth="1"/>
    <col min="9" max="9" width="16.5546875" style="36" customWidth="1"/>
    <col min="10" max="10" width="16.44140625" style="3" customWidth="1"/>
    <col min="11" max="11" width="15.5546875" style="3" customWidth="1"/>
    <col min="12" max="12" width="16.5546875" style="3" customWidth="1"/>
    <col min="13" max="13" width="16.44140625" style="3" customWidth="1"/>
    <col min="14" max="14" width="15.5546875" style="3" customWidth="1"/>
    <col min="15" max="15" width="16.5546875" style="3" customWidth="1"/>
    <col min="16" max="16384" width="8.5546875" style="3"/>
  </cols>
  <sheetData>
    <row r="1" spans="1:15" ht="5.4" customHeight="1" x14ac:dyDescent="0.25">
      <c r="A1" s="22"/>
      <c r="B1" s="23" t="str">
        <f>IF(OR(C3&lt;&gt;0,A1&lt;&gt;0)=TRUE,"ERROR! CHECK VALIDATION SHEET","")</f>
        <v/>
      </c>
      <c r="D1" s="30"/>
      <c r="E1" s="30"/>
      <c r="F1" s="30"/>
      <c r="G1" s="30"/>
      <c r="H1" s="30"/>
      <c r="I1" s="30"/>
      <c r="J1" s="30"/>
      <c r="K1" s="30"/>
      <c r="L1" s="30"/>
      <c r="M1" s="30"/>
      <c r="N1" s="30"/>
      <c r="O1" s="30"/>
    </row>
    <row r="2" spans="1:15" ht="29.1" customHeight="1" x14ac:dyDescent="0.25">
      <c r="A2" s="123" t="s">
        <v>618</v>
      </c>
      <c r="B2" s="123"/>
      <c r="D2" s="30"/>
      <c r="E2" s="30"/>
      <c r="F2" s="30"/>
      <c r="G2" s="30"/>
      <c r="H2" s="30"/>
      <c r="I2" s="30"/>
      <c r="J2" s="30"/>
      <c r="K2" s="30"/>
      <c r="L2" s="30"/>
      <c r="M2" s="30"/>
      <c r="N2" s="30"/>
      <c r="O2" s="30"/>
    </row>
    <row r="3" spans="1:15" s="25" customFormat="1" ht="6" customHeight="1" x14ac:dyDescent="0.25">
      <c r="A3" s="31"/>
      <c r="C3" s="24"/>
      <c r="D3" s="22"/>
      <c r="E3" s="22"/>
      <c r="F3" s="22"/>
      <c r="G3" s="22"/>
      <c r="H3" s="22"/>
      <c r="I3" s="22"/>
      <c r="J3" s="22"/>
      <c r="K3" s="22"/>
      <c r="L3" s="22"/>
      <c r="M3" s="22"/>
      <c r="N3" s="22"/>
      <c r="O3" s="22"/>
    </row>
    <row r="4" spans="1:15" ht="14.85" customHeight="1" x14ac:dyDescent="0.25">
      <c r="A4" s="124">
        <f>Raw!A2</f>
        <v>45352</v>
      </c>
      <c r="B4" s="124"/>
      <c r="D4" s="37"/>
      <c r="E4" s="37"/>
      <c r="F4" s="37"/>
      <c r="G4" s="37"/>
      <c r="H4" s="37"/>
      <c r="I4" s="38"/>
      <c r="J4" s="37"/>
      <c r="K4" s="37"/>
      <c r="L4" s="37"/>
      <c r="M4" s="37"/>
      <c r="N4" s="37"/>
      <c r="O4" s="37"/>
    </row>
    <row r="5" spans="1:15" x14ac:dyDescent="0.25">
      <c r="A5" s="35"/>
      <c r="B5" s="25"/>
      <c r="D5" s="102" t="s">
        <v>8</v>
      </c>
      <c r="E5" s="102" t="s">
        <v>6</v>
      </c>
      <c r="F5" s="103"/>
      <c r="G5" s="102" t="s">
        <v>240</v>
      </c>
      <c r="H5" s="102" t="s">
        <v>6</v>
      </c>
      <c r="I5" s="103"/>
      <c r="J5" s="102" t="s">
        <v>5</v>
      </c>
      <c r="K5" s="102" t="s">
        <v>7</v>
      </c>
      <c r="L5" s="102"/>
      <c r="M5" s="102" t="s">
        <v>4</v>
      </c>
      <c r="N5" s="102" t="s">
        <v>9</v>
      </c>
      <c r="O5" s="32"/>
    </row>
    <row r="6" spans="1:15" ht="119.25" customHeight="1" x14ac:dyDescent="0.25">
      <c r="A6" s="127"/>
      <c r="B6" s="127"/>
      <c r="D6" s="57" t="str">
        <f>VLOOKUP(D5, Refs!$F:$G,2,0)</f>
        <v>Number of calls abandoned</v>
      </c>
      <c r="E6" s="57" t="str">
        <f>VLOOKUP(E5, Refs!$F:$G,2,0)</f>
        <v>Number of answered calls</v>
      </c>
      <c r="F6" s="58" t="s">
        <v>241</v>
      </c>
      <c r="G6" s="57" t="str">
        <f>VLOOKUP(G5, Refs!$F:$G,2,0)</f>
        <v>Total time to answer call</v>
      </c>
      <c r="H6" s="57" t="str">
        <f>VLOOKUP(H5, Refs!$F:$G,2,0)</f>
        <v>Number of answered calls</v>
      </c>
      <c r="I6" s="58" t="str">
        <f>CONCATENATE(G5," / ",H5)</f>
        <v>B06 / A03</v>
      </c>
      <c r="J6" s="57" t="str">
        <f>VLOOKUP(J5, Refs!$F:$G,2,0)</f>
        <v>Calls assessed by a clinician or Clinical Advisor</v>
      </c>
      <c r="K6" s="57" t="str">
        <f>VLOOKUP(K5, Refs!$F:$G,2,0)</f>
        <v>Number of calls where person triaged</v>
      </c>
      <c r="L6" s="59" t="str">
        <f>CONCATENATE(J5," / ",K5)</f>
        <v>D01 / C01</v>
      </c>
      <c r="M6" s="101" t="str">
        <f>VLOOKUP(M5, Refs!$F:$G,2,0)</f>
        <v>Number of callers who needed to speak to a clinician or Clinical Advisor within 20 minutes (immediately), who were warm transferred or received a call back within 20 minutes</v>
      </c>
      <c r="N6" s="101" t="str">
        <f>VLOOKUP(N5, Refs!$F:$G,2,0)</f>
        <v>Number of callers who needed to speak to a clinician or Clinical Advisor within 20 minutes (immediately)</v>
      </c>
      <c r="O6" s="59" t="str">
        <f>CONCATENATE(M5," / ",N5)</f>
        <v>D14 / D13</v>
      </c>
    </row>
    <row r="7" spans="1:15" s="27" customFormat="1" ht="66" x14ac:dyDescent="0.25">
      <c r="B7" s="28"/>
      <c r="C7" s="28"/>
      <c r="D7" s="56"/>
      <c r="E7" s="56"/>
      <c r="F7" s="107" t="s">
        <v>547</v>
      </c>
      <c r="G7" s="56"/>
      <c r="H7" s="56"/>
      <c r="I7" s="107" t="s">
        <v>548</v>
      </c>
      <c r="J7" s="56"/>
      <c r="K7" s="56"/>
      <c r="L7" s="108" t="s">
        <v>549</v>
      </c>
      <c r="M7" s="56"/>
      <c r="N7" s="56"/>
      <c r="O7" s="108" t="s">
        <v>550</v>
      </c>
    </row>
    <row r="8" spans="1:15" s="27" customFormat="1" ht="3" customHeight="1" x14ac:dyDescent="0.25">
      <c r="D8" s="3"/>
      <c r="E8" s="3"/>
      <c r="F8" s="39"/>
      <c r="G8" s="3"/>
      <c r="H8" s="3"/>
      <c r="I8" s="39"/>
      <c r="J8" s="3"/>
      <c r="K8" s="3"/>
      <c r="L8" s="40"/>
      <c r="M8" s="3"/>
      <c r="N8" s="3"/>
      <c r="O8" s="40"/>
    </row>
    <row r="9" spans="1:15" x14ac:dyDescent="0.25">
      <c r="A9" s="25" t="str">
        <f>IF(Refs!A2="","",Refs!A2)</f>
        <v>*</v>
      </c>
      <c r="B9" s="3" t="str">
        <f>IF(Refs!B2="","",Refs!B2)</f>
        <v>England</v>
      </c>
      <c r="D9" s="30">
        <f>SUMIFS(Raw!$F:$F,Raw!$C:$C,D$5,Raw!$A:$A,$A$4,Raw!$B:$B,$A9)</f>
        <v>203757</v>
      </c>
      <c r="E9" s="30">
        <f>SUMIFS(Raw!$F:$F,Raw!$C:$C,E$5,Raw!$A:$A,$A$4,Raw!$B:$B,$A9)</f>
        <v>1715447</v>
      </c>
      <c r="F9" s="36">
        <f>IFERROR(D9/(D9+E9), 0)</f>
        <v>0.10616745275645528</v>
      </c>
      <c r="G9" s="30">
        <f>SUMIFS(Raw!$F:$F,Raw!$C:$C,G$5,Raw!$A:$A,$A$4,Raw!$B:$B,$A9)</f>
        <v>336051606</v>
      </c>
      <c r="H9" s="30">
        <f>SUMIFS(Raw!$F:$F,Raw!$C:$C,H$5,Raw!$A:$A,$A$4,Raw!$B:$B,$A9)</f>
        <v>1715447</v>
      </c>
      <c r="I9" s="44">
        <f>IFERROR(G9/(H9), 0)</f>
        <v>195.89739933673263</v>
      </c>
      <c r="J9" s="30">
        <f>SUMIFS(Raw!$F:$F,Raw!$C:$C,J$5,Raw!$A:$A,$A$4,Raw!$B:$B,$A9)</f>
        <v>685141</v>
      </c>
      <c r="K9" s="30">
        <f>SUMIFS(Raw!$F:$F,Raw!$C:$C,K$5,Raw!$A:$A,$A$4,Raw!$B:$B,$A9)</f>
        <v>1582645</v>
      </c>
      <c r="L9" s="36">
        <f>IFERROR(J9/(K9), 0)</f>
        <v>0.43290883299792438</v>
      </c>
      <c r="M9" s="30">
        <f>SUMIFS(Raw!$F:$F,Raw!$C:$C,M$5,Raw!$A:$A,$A$4,Raw!$B:$B,$A9)</f>
        <v>94321</v>
      </c>
      <c r="N9" s="30">
        <f>SUMIFS(Raw!$F:$F,Raw!$C:$C,N$5,Raw!$A:$A,$A$4,Raw!$B:$B,$A9)</f>
        <v>303334</v>
      </c>
      <c r="O9" s="36">
        <f>IFERROR(M9/(N9), 0)</f>
        <v>0.31094766824688297</v>
      </c>
    </row>
    <row r="10" spans="1:15" ht="14.4" x14ac:dyDescent="0.3">
      <c r="A10" s="25" t="str">
        <f>IF(Refs!A3="","",Refs!A3)</f>
        <v/>
      </c>
      <c r="B10" s="3" t="str">
        <f>IF(Refs!B3="","",Refs!B3)</f>
        <v>-----------</v>
      </c>
      <c r="D10" s="30"/>
      <c r="E10" s="30"/>
      <c r="F10"/>
      <c r="G10" s="30"/>
      <c r="H10" s="30"/>
      <c r="I10" s="45"/>
      <c r="J10" s="30"/>
      <c r="K10" s="30"/>
      <c r="L10" s="36"/>
      <c r="M10" s="30"/>
      <c r="N10" s="30"/>
      <c r="O10" s="36"/>
    </row>
    <row r="11" spans="1:15" x14ac:dyDescent="0.25">
      <c r="A11" s="25" t="str">
        <f>IF(Refs!A4="","",Refs!A4)</f>
        <v>Y63</v>
      </c>
      <c r="B11" s="3" t="str">
        <f>IF(Refs!B4="","",Refs!B4)</f>
        <v>North East and Yorkshire</v>
      </c>
      <c r="D11" s="30">
        <f>SUMIFS(Raw!$F:$F,Raw!$C:$C,D$5,Raw!$A:$A,$A$4,Raw!$D:$D,$A11)</f>
        <v>27506</v>
      </c>
      <c r="E11" s="30">
        <f>SUMIFS(Raw!$F:$F,Raw!$C:$C,E$5,Raw!$A:$A,$A$4,Raw!$D:$D,$A11)</f>
        <v>252207</v>
      </c>
      <c r="F11" s="36">
        <f>IFERROR(D11/(D11+E11), 0)</f>
        <v>9.8336509207652134E-2</v>
      </c>
      <c r="G11" s="30">
        <f>SUMIFS(Raw!$F:$F,Raw!$C:$C,G$5,Raw!$A:$A,$A$4,Raw!$D:$D,$A11)</f>
        <v>39214018</v>
      </c>
      <c r="H11" s="30">
        <f>SUMIFS(Raw!$F:$F,Raw!$C:$C,H$5,Raw!$A:$A,$A$4,Raw!$D:$D,$A11)</f>
        <v>252207</v>
      </c>
      <c r="I11" s="44">
        <f>IFERROR(G11/(H11), 0)</f>
        <v>155.48346397998469</v>
      </c>
      <c r="J11" s="30">
        <f>SUMIFS(Raw!$F:$F,Raw!$C:$C,J$5,Raw!$A:$A,$A$4,Raw!$D:$D,$A11)</f>
        <v>89188</v>
      </c>
      <c r="K11" s="30">
        <f>SUMIFS(Raw!$F:$F,Raw!$C:$C,K$5,Raw!$A:$A,$A$4,Raw!$D:$D,$A11)</f>
        <v>229540</v>
      </c>
      <c r="L11" s="36">
        <f>IFERROR(J11/(K11), 0)</f>
        <v>0.38855101507362549</v>
      </c>
      <c r="M11" s="30">
        <f>SUMIFS(Raw!$F:$F,Raw!$C:$C,M$5,Raw!$A:$A,$A$4,Raw!$D:$D,$A11)</f>
        <v>10164</v>
      </c>
      <c r="N11" s="30">
        <f>SUMIFS(Raw!$F:$F,Raw!$C:$C,N$5,Raw!$A:$A,$A$4,Raw!$D:$D,$A11)</f>
        <v>28048</v>
      </c>
      <c r="O11" s="36">
        <f>IFERROR(M11/(N11), 0)</f>
        <v>0.36237877923559614</v>
      </c>
    </row>
    <row r="12" spans="1:15" x14ac:dyDescent="0.25">
      <c r="A12" s="25" t="str">
        <f>IF(Refs!A5="","",Refs!A5)</f>
        <v>Y62</v>
      </c>
      <c r="B12" s="3" t="str">
        <f>IF(Refs!B5="","",Refs!B5)</f>
        <v>North West</v>
      </c>
      <c r="D12" s="30">
        <f>SUMIFS(Raw!$F:$F,Raw!$C:$C,D$5,Raw!$A:$A,$A$4,Raw!$D:$D,$A12)</f>
        <v>29218</v>
      </c>
      <c r="E12" s="30">
        <f>SUMIFS(Raw!$F:$F,Raw!$C:$C,E$5,Raw!$A:$A,$A$4,Raw!$D:$D,$A12)</f>
        <v>159281</v>
      </c>
      <c r="F12" s="36">
        <f>IFERROR(D12/(D12+E12), 0)</f>
        <v>0.15500347481949506</v>
      </c>
      <c r="G12" s="30">
        <f>SUMIFS(Raw!$F:$F,Raw!$C:$C,G$5,Raw!$A:$A,$A$4,Raw!$D:$D,$A12)</f>
        <v>61359837</v>
      </c>
      <c r="H12" s="30">
        <f>SUMIFS(Raw!$F:$F,Raw!$C:$C,H$5,Raw!$A:$A,$A$4,Raw!$D:$D,$A12)</f>
        <v>159281</v>
      </c>
      <c r="I12" s="44">
        <f>IFERROR(G12/(H12), 0)</f>
        <v>385.23010905255489</v>
      </c>
      <c r="J12" s="30">
        <f>SUMIFS(Raw!$F:$F,Raw!$C:$C,J$5,Raw!$A:$A,$A$4,Raw!$D:$D,$A12)</f>
        <v>63934</v>
      </c>
      <c r="K12" s="30">
        <f>SUMIFS(Raw!$F:$F,Raw!$C:$C,K$5,Raw!$A:$A,$A$4,Raw!$D:$D,$A12)</f>
        <v>145867</v>
      </c>
      <c r="L12" s="36">
        <f>IFERROR(J12/(K12), 0)</f>
        <v>0.43830338596118384</v>
      </c>
      <c r="M12" s="30">
        <f>SUMIFS(Raw!$F:$F,Raw!$C:$C,M$5,Raw!$A:$A,$A$4,Raw!$D:$D,$A12)</f>
        <v>5787</v>
      </c>
      <c r="N12" s="30">
        <f>SUMIFS(Raw!$F:$F,Raw!$C:$C,N$5,Raw!$A:$A,$A$4,Raw!$D:$D,$A12)</f>
        <v>11620</v>
      </c>
      <c r="O12" s="36">
        <f>IFERROR(M12/(N12), 0)</f>
        <v>0.49802065404475043</v>
      </c>
    </row>
    <row r="13" spans="1:15" x14ac:dyDescent="0.25">
      <c r="A13" s="25" t="str">
        <f>IF(Refs!A6="","",Refs!A6)</f>
        <v>Y60</v>
      </c>
      <c r="B13" s="3" t="str">
        <f>IF(Refs!B6="","",Refs!B6)</f>
        <v>Midlands</v>
      </c>
      <c r="D13" s="30">
        <f>SUMIFS(Raw!$F:$F,Raw!$C:$C,D$5,Raw!$A:$A,$A$4,Raw!$D:$D,$A13)</f>
        <v>23013</v>
      </c>
      <c r="E13" s="30">
        <f>SUMIFS(Raw!$F:$F,Raw!$C:$C,E$5,Raw!$A:$A,$A$4,Raw!$D:$D,$A13)</f>
        <v>354850</v>
      </c>
      <c r="F13" s="36">
        <f t="shared" ref="F13:F17" si="0">IFERROR(D13/(D13+E13), 0)</f>
        <v>6.0903025699790662E-2</v>
      </c>
      <c r="G13" s="30">
        <f>SUMIFS(Raw!$F:$F,Raw!$C:$C,G$5,Raw!$A:$A,$A$4,Raw!$D:$D,$A13)</f>
        <v>23479242</v>
      </c>
      <c r="H13" s="30">
        <f>SUMIFS(Raw!$F:$F,Raw!$C:$C,H$5,Raw!$A:$A,$A$4,Raw!$D:$D,$A13)</f>
        <v>354850</v>
      </c>
      <c r="I13" s="44">
        <f t="shared" ref="I13:I17" si="1">IFERROR(G13/(H13), 0)</f>
        <v>66.166667606030714</v>
      </c>
      <c r="J13" s="30">
        <f>SUMIFS(Raw!$F:$F,Raw!$C:$C,J$5,Raw!$A:$A,$A$4,Raw!$D:$D,$A13)</f>
        <v>115142</v>
      </c>
      <c r="K13" s="30">
        <f>SUMIFS(Raw!$F:$F,Raw!$C:$C,K$5,Raw!$A:$A,$A$4,Raw!$D:$D,$A13)</f>
        <v>330999</v>
      </c>
      <c r="L13" s="36">
        <f t="shared" ref="L13:L17" si="2">IFERROR(J13/(K13), 0)</f>
        <v>0.34786207813316655</v>
      </c>
      <c r="M13" s="30">
        <f>SUMIFS(Raw!$F:$F,Raw!$C:$C,M$5,Raw!$A:$A,$A$4,Raw!$D:$D,$A13)</f>
        <v>18574</v>
      </c>
      <c r="N13" s="30">
        <f>SUMIFS(Raw!$F:$F,Raw!$C:$C,N$5,Raw!$A:$A,$A$4,Raw!$D:$D,$A13)</f>
        <v>70383</v>
      </c>
      <c r="O13" s="36">
        <f t="shared" ref="O13:O17" si="3">IFERROR(M13/(N13), 0)</f>
        <v>0.26389895287214243</v>
      </c>
    </row>
    <row r="14" spans="1:15" x14ac:dyDescent="0.25">
      <c r="A14" s="25" t="str">
        <f>IF(Refs!A7="","",Refs!A7)</f>
        <v>Y61</v>
      </c>
      <c r="B14" s="3" t="str">
        <f>IF(Refs!B7="","",Refs!B7)</f>
        <v>East of England</v>
      </c>
      <c r="D14" s="30">
        <f>SUMIFS(Raw!$F:$F,Raw!$C:$C,D$5,Raw!$A:$A,$A$4,Raw!$D:$D,$A14)</f>
        <v>36329</v>
      </c>
      <c r="E14" s="30">
        <f>SUMIFS(Raw!$F:$F,Raw!$C:$C,E$5,Raw!$A:$A,$A$4,Raw!$D:$D,$A14)</f>
        <v>185391</v>
      </c>
      <c r="F14" s="36">
        <f t="shared" si="0"/>
        <v>0.16385080281436046</v>
      </c>
      <c r="G14" s="30">
        <f>SUMIFS(Raw!$F:$F,Raw!$C:$C,G$5,Raw!$A:$A,$A$4,Raw!$D:$D,$A14)</f>
        <v>65588175</v>
      </c>
      <c r="H14" s="30">
        <f>SUMIFS(Raw!$F:$F,Raw!$C:$C,H$5,Raw!$A:$A,$A$4,Raw!$D:$D,$A14)</f>
        <v>185391</v>
      </c>
      <c r="I14" s="44">
        <f t="shared" si="1"/>
        <v>353.7829506286713</v>
      </c>
      <c r="J14" s="30">
        <f>SUMIFS(Raw!$F:$F,Raw!$C:$C,J$5,Raw!$A:$A,$A$4,Raw!$D:$D,$A14)</f>
        <v>93467</v>
      </c>
      <c r="K14" s="30">
        <f>SUMIFS(Raw!$F:$F,Raw!$C:$C,K$5,Raw!$A:$A,$A$4,Raw!$D:$D,$A14)</f>
        <v>172677</v>
      </c>
      <c r="L14" s="36">
        <f t="shared" si="2"/>
        <v>0.54128227847368204</v>
      </c>
      <c r="M14" s="30">
        <f>SUMIFS(Raw!$F:$F,Raw!$C:$C,M$5,Raw!$A:$A,$A$4,Raw!$D:$D,$A14)</f>
        <v>15153</v>
      </c>
      <c r="N14" s="30">
        <f>SUMIFS(Raw!$F:$F,Raw!$C:$C,N$5,Raw!$A:$A,$A$4,Raw!$D:$D,$A14)</f>
        <v>45164</v>
      </c>
      <c r="O14" s="36">
        <f t="shared" si="3"/>
        <v>0.33551058365069525</v>
      </c>
    </row>
    <row r="15" spans="1:15" x14ac:dyDescent="0.25">
      <c r="A15" s="25" t="str">
        <f>IF(Refs!A8="","",Refs!A8)</f>
        <v>Y56</v>
      </c>
      <c r="B15" s="3" t="str">
        <f>IF(Refs!B8="","",Refs!B8)</f>
        <v>London</v>
      </c>
      <c r="D15" s="30">
        <f>SUMIFS(Raw!$F:$F,Raw!$C:$C,D$5,Raw!$A:$A,$A$4,Raw!$D:$D,$A15)</f>
        <v>27284</v>
      </c>
      <c r="E15" s="30">
        <f>SUMIFS(Raw!$F:$F,Raw!$C:$C,E$5,Raw!$A:$A,$A$4,Raw!$D:$D,$A15)</f>
        <v>252452</v>
      </c>
      <c r="F15" s="36">
        <f t="shared" si="0"/>
        <v>9.7534818543197871E-2</v>
      </c>
      <c r="G15" s="30">
        <f>SUMIFS(Raw!$F:$F,Raw!$C:$C,G$5,Raw!$A:$A,$A$4,Raw!$D:$D,$A15)</f>
        <v>43919741</v>
      </c>
      <c r="H15" s="30">
        <f>SUMIFS(Raw!$F:$F,Raw!$C:$C,H$5,Raw!$A:$A,$A$4,Raw!$D:$D,$A15)</f>
        <v>252452</v>
      </c>
      <c r="I15" s="44">
        <f t="shared" si="1"/>
        <v>173.97264034351085</v>
      </c>
      <c r="J15" s="30">
        <f>SUMIFS(Raw!$F:$F,Raw!$C:$C,J$5,Raw!$A:$A,$A$4,Raw!$D:$D,$A15)</f>
        <v>101621</v>
      </c>
      <c r="K15" s="30">
        <f>SUMIFS(Raw!$F:$F,Raw!$C:$C,K$5,Raw!$A:$A,$A$4,Raw!$D:$D,$A15)</f>
        <v>232143</v>
      </c>
      <c r="L15" s="36">
        <f t="shared" si="2"/>
        <v>0.4377517306143196</v>
      </c>
      <c r="M15" s="30">
        <f>SUMIFS(Raw!$F:$F,Raw!$C:$C,M$5,Raw!$A:$A,$A$4,Raw!$D:$D,$A15)</f>
        <v>13161</v>
      </c>
      <c r="N15" s="30">
        <f>SUMIFS(Raw!$F:$F,Raw!$C:$C,N$5,Raw!$A:$A,$A$4,Raw!$D:$D,$A15)</f>
        <v>50628</v>
      </c>
      <c r="O15" s="36">
        <f t="shared" si="3"/>
        <v>0.25995496563166626</v>
      </c>
    </row>
    <row r="16" spans="1:15" x14ac:dyDescent="0.25">
      <c r="A16" s="25" t="str">
        <f>IF(Refs!A9="","",Refs!A9)</f>
        <v>Y59</v>
      </c>
      <c r="B16" s="3" t="str">
        <f>IF(Refs!B9="","",Refs!B9)</f>
        <v>South East</v>
      </c>
      <c r="D16" s="30">
        <f>SUMIFS(Raw!$F:$F,Raw!$C:$C,D$5,Raw!$A:$A,$A$4,Raw!$D:$D,$A16)</f>
        <v>33015</v>
      </c>
      <c r="E16" s="30">
        <f>SUMIFS(Raw!$F:$F,Raw!$C:$C,E$5,Raw!$A:$A,$A$4,Raw!$D:$D,$A16)</f>
        <v>262077</v>
      </c>
      <c r="F16" s="36">
        <f t="shared" si="0"/>
        <v>0.1118803627343337</v>
      </c>
      <c r="G16" s="30">
        <f>SUMIFS(Raw!$F:$F,Raw!$C:$C,G$5,Raw!$A:$A,$A$4,Raw!$D:$D,$A16)</f>
        <v>61362224</v>
      </c>
      <c r="H16" s="30">
        <f>SUMIFS(Raw!$F:$F,Raw!$C:$C,H$5,Raw!$A:$A,$A$4,Raw!$D:$D,$A16)</f>
        <v>262077</v>
      </c>
      <c r="I16" s="44">
        <f t="shared" si="1"/>
        <v>234.13815023828874</v>
      </c>
      <c r="J16" s="30">
        <f>SUMIFS(Raw!$F:$F,Raw!$C:$C,J$5,Raw!$A:$A,$A$4,Raw!$D:$D,$A16)</f>
        <v>114275</v>
      </c>
      <c r="K16" s="30">
        <f>SUMIFS(Raw!$F:$F,Raw!$C:$C,K$5,Raw!$A:$A,$A$4,Raw!$D:$D,$A16)</f>
        <v>242755</v>
      </c>
      <c r="L16" s="36">
        <f t="shared" si="2"/>
        <v>0.47074210623880042</v>
      </c>
      <c r="M16" s="30">
        <f>SUMIFS(Raw!$F:$F,Raw!$C:$C,M$5,Raw!$A:$A,$A$4,Raw!$D:$D,$A16)</f>
        <v>14522</v>
      </c>
      <c r="N16" s="30">
        <f>SUMIFS(Raw!$F:$F,Raw!$C:$C,N$5,Raw!$A:$A,$A$4,Raw!$D:$D,$A16)</f>
        <v>45367</v>
      </c>
      <c r="O16" s="36">
        <f t="shared" si="3"/>
        <v>0.32010051358917274</v>
      </c>
    </row>
    <row r="17" spans="1:15" x14ac:dyDescent="0.25">
      <c r="A17" s="25" t="str">
        <f>IF(Refs!A10="","",Refs!A10)</f>
        <v>Y58</v>
      </c>
      <c r="B17" s="3" t="str">
        <f>IF(Refs!B10="","",Refs!B10)</f>
        <v>South West</v>
      </c>
      <c r="D17" s="30">
        <f>SUMIFS(Raw!$F:$F,Raw!$C:$C,D$5,Raw!$A:$A,$A$4,Raw!$D:$D,$A17)</f>
        <v>17474</v>
      </c>
      <c r="E17" s="30">
        <f>SUMIFS(Raw!$F:$F,Raw!$C:$C,E$5,Raw!$A:$A,$A$4,Raw!$D:$D,$A17)</f>
        <v>175460</v>
      </c>
      <c r="F17" s="36">
        <f t="shared" si="0"/>
        <v>9.0569832170586839E-2</v>
      </c>
      <c r="G17" s="30">
        <f>SUMIFS(Raw!$F:$F,Raw!$C:$C,G$5,Raw!$A:$A,$A$4,Raw!$D:$D,$A17)</f>
        <v>32156012</v>
      </c>
      <c r="H17" s="30">
        <f>SUMIFS(Raw!$F:$F,Raw!$C:$C,H$5,Raw!$A:$A,$A$4,Raw!$D:$D,$A17)</f>
        <v>175460</v>
      </c>
      <c r="I17" s="44">
        <f t="shared" si="1"/>
        <v>183.26690983699987</v>
      </c>
      <c r="J17" s="30">
        <f>SUMIFS(Raw!$F:$F,Raw!$C:$C,J$5,Raw!$A:$A,$A$4,Raw!$D:$D,$A17)</f>
        <v>90562</v>
      </c>
      <c r="K17" s="30">
        <f>SUMIFS(Raw!$F:$F,Raw!$C:$C,K$5,Raw!$A:$A,$A$4,Raw!$D:$D,$A17)</f>
        <v>162240</v>
      </c>
      <c r="L17" s="36">
        <f t="shared" si="2"/>
        <v>0.55819773175542409</v>
      </c>
      <c r="M17" s="30">
        <f>SUMIFS(Raw!$F:$F,Raw!$C:$C,M$5,Raw!$A:$A,$A$4,Raw!$D:$D,$A17)</f>
        <v>15223</v>
      </c>
      <c r="N17" s="30">
        <f>SUMIFS(Raw!$F:$F,Raw!$C:$C,N$5,Raw!$A:$A,$A$4,Raw!$D:$D,$A17)</f>
        <v>40882</v>
      </c>
      <c r="O17" s="36">
        <f t="shared" si="3"/>
        <v>0.37236436573553156</v>
      </c>
    </row>
    <row r="18" spans="1:15" x14ac:dyDescent="0.25">
      <c r="A18" s="25" t="str">
        <f>IF(Refs!A11="","",Refs!A11)</f>
        <v>Y99</v>
      </c>
      <c r="B18" s="3" t="str">
        <f>IF(Refs!B11="","",Refs!B11)</f>
        <v>111 National Support</v>
      </c>
      <c r="D18" s="30">
        <f>SUMIFS(Raw!$F:$F,Raw!$C:$C,D$5,Raw!$A:$A,$A$4,Raw!$D:$D,$A18)</f>
        <v>9918</v>
      </c>
      <c r="E18" s="30">
        <f>SUMIFS(Raw!$F:$F,Raw!$C:$C,E$5,Raw!$A:$A,$A$4,Raw!$D:$D,$A18)</f>
        <v>73729</v>
      </c>
      <c r="F18" s="36">
        <f t="shared" ref="F18" si="4">IFERROR(D18/(D18+E18), 0)</f>
        <v>0.11856970363551592</v>
      </c>
      <c r="G18" s="30">
        <f>SUMIFS(Raw!$F:$F,Raw!$C:$C,G$5,Raw!$A:$A,$A$4,Raw!$D:$D,$A18)</f>
        <v>8972357</v>
      </c>
      <c r="H18" s="30">
        <f>SUMIFS(Raw!$F:$F,Raw!$C:$C,H$5,Raw!$A:$A,$A$4,Raw!$D:$D,$A18)</f>
        <v>73729</v>
      </c>
      <c r="I18" s="44">
        <f t="shared" ref="I18" si="5">IFERROR(G18/(H18), 0)</f>
        <v>121.69372973999376</v>
      </c>
      <c r="J18" s="30">
        <f>SUMIFS(Raw!$F:$F,Raw!$C:$C,J$5,Raw!$A:$A,$A$4,Raw!$D:$D,$A18)</f>
        <v>16952</v>
      </c>
      <c r="K18" s="30">
        <f>SUMIFS(Raw!$F:$F,Raw!$C:$C,K$5,Raw!$A:$A,$A$4,Raw!$D:$D,$A18)</f>
        <v>66424</v>
      </c>
      <c r="L18" s="36">
        <f t="shared" ref="L18" si="6">IFERROR(J18/(K18), 0)</f>
        <v>0.25520896061664461</v>
      </c>
      <c r="M18" s="30">
        <f>SUMIFS(Raw!$F:$F,Raw!$C:$C,M$5,Raw!$A:$A,$A$4,Raw!$D:$D,$A18)</f>
        <v>1737</v>
      </c>
      <c r="N18" s="30">
        <f>SUMIFS(Raw!$F:$F,Raw!$C:$C,N$5,Raw!$A:$A,$A$4,Raw!$D:$D,$A18)</f>
        <v>11242</v>
      </c>
      <c r="O18" s="36">
        <f t="shared" ref="O18" si="7">IFERROR(M18/(N18), 0)</f>
        <v>0.15450987368795588</v>
      </c>
    </row>
    <row r="19" spans="1:15" ht="14.4" x14ac:dyDescent="0.3">
      <c r="A19" s="25" t="str">
        <f>IF(Refs!A12="","",Refs!A12)</f>
        <v/>
      </c>
      <c r="B19" s="3" t="str">
        <f>IF(Refs!B12="","",Refs!B12)</f>
        <v>-----------</v>
      </c>
      <c r="D19" s="30"/>
      <c r="E19" s="30"/>
      <c r="F19"/>
      <c r="G19" s="30"/>
      <c r="H19" s="30"/>
      <c r="I19" s="45"/>
      <c r="J19" s="30"/>
      <c r="K19" s="30"/>
      <c r="L19" s="36"/>
      <c r="M19" s="30"/>
      <c r="N19" s="30"/>
      <c r="O19" s="36"/>
    </row>
    <row r="20" spans="1:15" ht="19.5" customHeight="1" x14ac:dyDescent="0.25">
      <c r="A20" s="25" t="str">
        <f>IF(Refs!A13="","",Refs!A13)</f>
        <v>111AA1</v>
      </c>
      <c r="B20" s="3" t="str">
        <f>IF(Refs!B13="","",Refs!B13)</f>
        <v>North East</v>
      </c>
      <c r="D20" s="30">
        <f>SUMIFS(Raw!$F:$F,Raw!$C:$C,D$5,Raw!$A:$A,$A$4,Raw!$B:$B,$A20)</f>
        <v>8502</v>
      </c>
      <c r="E20" s="30">
        <f>SUMIFS(Raw!$F:$F,Raw!$C:$C,E$5,Raw!$A:$A,$A$4,Raw!$B:$B,$A20)</f>
        <v>90279</v>
      </c>
      <c r="F20" s="36">
        <f t="shared" ref="F20" si="8">IFERROR(D20/(D20+E20), 0)</f>
        <v>8.606918334497525E-2</v>
      </c>
      <c r="G20" s="30">
        <f>SUMIFS(Raw!$F:$F,Raw!$C:$C,G$5,Raw!$A:$A,$A$4,Raw!$B:$B,$A20)</f>
        <v>9362871</v>
      </c>
      <c r="H20" s="30">
        <f>SUMIFS(Raw!$F:$F,Raw!$C:$C,H$5,Raw!$A:$A,$A$4,Raw!$B:$B,$A20)</f>
        <v>90279</v>
      </c>
      <c r="I20" s="44">
        <f t="shared" ref="I20" si="9">IFERROR(G20/(H20), 0)</f>
        <v>103.71039776692254</v>
      </c>
      <c r="J20" s="30">
        <f>SUMIFS(Raw!$F:$F,Raw!$C:$C,J$5,Raw!$A:$A,$A$4,Raw!$B:$B,$A20)</f>
        <v>28910</v>
      </c>
      <c r="K20" s="30">
        <f>SUMIFS(Raw!$F:$F,Raw!$C:$C,K$5,Raw!$A:$A,$A$4,Raw!$B:$B,$A20)</f>
        <v>85799</v>
      </c>
      <c r="L20" s="36">
        <f t="shared" ref="L20" si="10">IFERROR(J20/(K20), 0)</f>
        <v>0.336950314106225</v>
      </c>
      <c r="M20" s="30">
        <f>SUMIFS(Raw!$F:$F,Raw!$C:$C,M$5,Raw!$A:$A,$A$4,Raw!$B:$B,$A20)</f>
        <v>3496</v>
      </c>
      <c r="N20" s="30">
        <f>SUMIFS(Raw!$F:$F,Raw!$C:$C,N$5,Raw!$A:$A,$A$4,Raw!$B:$B,$A20)</f>
        <v>11408</v>
      </c>
      <c r="O20" s="36">
        <f t="shared" ref="O20" si="11">IFERROR(M20/(N20), 0)</f>
        <v>0.30645161290322581</v>
      </c>
    </row>
    <row r="21" spans="1:15" x14ac:dyDescent="0.25">
      <c r="A21" s="25" t="str">
        <f>IF(Refs!A14="","",Refs!A14)</f>
        <v>111AI7</v>
      </c>
      <c r="B21" s="3" t="str">
        <f>IF(Refs!B14="","",Refs!B14)</f>
        <v>Yorkshire and Humber (NECS)</v>
      </c>
      <c r="D21" s="30">
        <f>SUMIFS(Raw!$F:$F,Raw!$C:$C,D$5,Raw!$A:$A,$A$4,Raw!$B:$B,$A21)</f>
        <v>19004</v>
      </c>
      <c r="E21" s="30">
        <f>SUMIFS(Raw!$F:$F,Raw!$C:$C,E$5,Raw!$A:$A,$A$4,Raw!$B:$B,$A21)</f>
        <v>161928</v>
      </c>
      <c r="F21" s="36">
        <f t="shared" ref="F21:F55" si="12">IFERROR(D21/(D21+E21), 0)</f>
        <v>0.10503393540114518</v>
      </c>
      <c r="G21" s="30">
        <f>SUMIFS(Raw!$F:$F,Raw!$C:$C,G$5,Raw!$A:$A,$A$4,Raw!$B:$B,$A21)</f>
        <v>29851147</v>
      </c>
      <c r="H21" s="30">
        <f>SUMIFS(Raw!$F:$F,Raw!$C:$C,H$5,Raw!$A:$A,$A$4,Raw!$B:$B,$A21)</f>
        <v>161928</v>
      </c>
      <c r="I21" s="44">
        <f t="shared" ref="I21:I55" si="13">IFERROR(G21/(H21), 0)</f>
        <v>184.34827207153796</v>
      </c>
      <c r="J21" s="30">
        <f>SUMIFS(Raw!$F:$F,Raw!$C:$C,J$5,Raw!$A:$A,$A$4,Raw!$B:$B,$A21)</f>
        <v>60278</v>
      </c>
      <c r="K21" s="30">
        <f>SUMIFS(Raw!$F:$F,Raw!$C:$C,K$5,Raw!$A:$A,$A$4,Raw!$B:$B,$A21)</f>
        <v>143741</v>
      </c>
      <c r="L21" s="36">
        <f t="shared" ref="L21:L55" si="14">IFERROR(J21/(K21), 0)</f>
        <v>0.41935147244001364</v>
      </c>
      <c r="M21" s="30">
        <f>SUMIFS(Raw!$F:$F,Raw!$C:$C,M$5,Raw!$A:$A,$A$4,Raw!$B:$B,$A21)</f>
        <v>6668</v>
      </c>
      <c r="N21" s="30">
        <f>SUMIFS(Raw!$F:$F,Raw!$C:$C,N$5,Raw!$A:$A,$A$4,Raw!$B:$B,$A21)</f>
        <v>16640</v>
      </c>
      <c r="O21" s="36">
        <f t="shared" ref="O21:O55" si="15">IFERROR(M21/(N21), 0)</f>
        <v>0.40072115384615387</v>
      </c>
    </row>
    <row r="22" spans="1:15" ht="18.600000000000001" customHeight="1" x14ac:dyDescent="0.25">
      <c r="A22" s="25" t="str">
        <f>IF(Refs!A15="","",Refs!A15)</f>
        <v>111AJ3</v>
      </c>
      <c r="B22" s="3" t="str">
        <f>IF(Refs!B15="","",Refs!B15)</f>
        <v>North West including Blackpool (ML CSU)</v>
      </c>
      <c r="D22" s="30">
        <f>SUMIFS(Raw!$F:$F,Raw!$C:$C,D$5,Raw!$A:$A,$A$4,Raw!$B:$B,$A22)</f>
        <v>29218</v>
      </c>
      <c r="E22" s="30">
        <f>SUMIFS(Raw!$F:$F,Raw!$C:$C,E$5,Raw!$A:$A,$A$4,Raw!$B:$B,$A22)</f>
        <v>159281</v>
      </c>
      <c r="F22" s="36">
        <f t="shared" si="12"/>
        <v>0.15500347481949506</v>
      </c>
      <c r="G22" s="30">
        <f>SUMIFS(Raw!$F:$F,Raw!$C:$C,G$5,Raw!$A:$A,$A$4,Raw!$B:$B,$A22)</f>
        <v>61359837</v>
      </c>
      <c r="H22" s="30">
        <f>SUMIFS(Raw!$F:$F,Raw!$C:$C,H$5,Raw!$A:$A,$A$4,Raw!$B:$B,$A22)</f>
        <v>159281</v>
      </c>
      <c r="I22" s="44">
        <f t="shared" si="13"/>
        <v>385.23010905255489</v>
      </c>
      <c r="J22" s="30">
        <f>SUMIFS(Raw!$F:$F,Raw!$C:$C,J$5,Raw!$A:$A,$A$4,Raw!$B:$B,$A22)</f>
        <v>63934</v>
      </c>
      <c r="K22" s="30">
        <f>SUMIFS(Raw!$F:$F,Raw!$C:$C,K$5,Raw!$A:$A,$A$4,Raw!$B:$B,$A22)</f>
        <v>145867</v>
      </c>
      <c r="L22" s="36">
        <f t="shared" si="14"/>
        <v>0.43830338596118384</v>
      </c>
      <c r="M22" s="30">
        <f>SUMIFS(Raw!$F:$F,Raw!$C:$C,M$5,Raw!$A:$A,$A$4,Raw!$B:$B,$A22)</f>
        <v>5787</v>
      </c>
      <c r="N22" s="30">
        <f>SUMIFS(Raw!$F:$F,Raw!$C:$C,N$5,Raw!$A:$A,$A$4,Raw!$B:$B,$A22)</f>
        <v>11620</v>
      </c>
      <c r="O22" s="36">
        <f t="shared" si="15"/>
        <v>0.49802065404475043</v>
      </c>
    </row>
    <row r="23" spans="1:15" ht="19.5" customHeight="1" x14ac:dyDescent="0.25">
      <c r="A23" s="25" t="str">
        <f>IF(Refs!A16="","",Refs!A16)</f>
        <v>111AJ8</v>
      </c>
      <c r="B23" s="3" t="str">
        <f>IF(Refs!B16="","",Refs!B16)</f>
        <v>Derbyshire (DHU)</v>
      </c>
      <c r="D23" s="30">
        <f>SUMIFS(Raw!$F:$F,Raw!$C:$C,D$5,Raw!$A:$A,$A$4,Raw!$B:$B,$A23)</f>
        <v>2228</v>
      </c>
      <c r="E23" s="30">
        <f>SUMIFS(Raw!$F:$F,Raw!$C:$C,E$5,Raw!$A:$A,$A$4,Raw!$B:$B,$A23)</f>
        <v>40506</v>
      </c>
      <c r="F23" s="36">
        <f t="shared" si="12"/>
        <v>5.2136472129919967E-2</v>
      </c>
      <c r="G23" s="30">
        <f>SUMIFS(Raw!$F:$F,Raw!$C:$C,G$5,Raw!$A:$A,$A$4,Raw!$B:$B,$A23)</f>
        <v>2425034</v>
      </c>
      <c r="H23" s="30">
        <f>SUMIFS(Raw!$F:$F,Raw!$C:$C,H$5,Raw!$A:$A,$A$4,Raw!$B:$B,$A23)</f>
        <v>40506</v>
      </c>
      <c r="I23" s="44">
        <f t="shared" si="13"/>
        <v>59.868513306670614</v>
      </c>
      <c r="J23" s="30">
        <f>SUMIFS(Raw!$F:$F,Raw!$C:$C,J$5,Raw!$A:$A,$A$4,Raw!$B:$B,$A23)</f>
        <v>20125</v>
      </c>
      <c r="K23" s="30">
        <f>SUMIFS(Raw!$F:$F,Raw!$C:$C,K$5,Raw!$A:$A,$A$4,Raw!$B:$B,$A23)</f>
        <v>37276</v>
      </c>
      <c r="L23" s="36">
        <f t="shared" si="14"/>
        <v>0.5398916192724541</v>
      </c>
      <c r="M23" s="30">
        <f>SUMIFS(Raw!$F:$F,Raw!$C:$C,M$5,Raw!$A:$A,$A$4,Raw!$B:$B,$A23)</f>
        <v>2631</v>
      </c>
      <c r="N23" s="30">
        <f>SUMIFS(Raw!$F:$F,Raw!$C:$C,N$5,Raw!$A:$A,$A$4,Raw!$B:$B,$A23)</f>
        <v>8608</v>
      </c>
      <c r="O23" s="36">
        <f t="shared" si="15"/>
        <v>0.30564591078066916</v>
      </c>
    </row>
    <row r="24" spans="1:15" x14ac:dyDescent="0.25">
      <c r="A24" s="25" t="str">
        <f>IF(Refs!A17="","",Refs!A17)</f>
        <v>111AK7</v>
      </c>
      <c r="B24" s="3" t="str">
        <f>IF(Refs!B17="","",Refs!B17)</f>
        <v>Leicestershire and Rutland (DHU)</v>
      </c>
      <c r="D24" s="30">
        <f>SUMIFS(Raw!$F:$F,Raw!$C:$C,D$5,Raw!$A:$A,$A$4,Raw!$B:$B,$A24)</f>
        <v>1965</v>
      </c>
      <c r="E24" s="30">
        <f>SUMIFS(Raw!$F:$F,Raw!$C:$C,E$5,Raw!$A:$A,$A$4,Raw!$B:$B,$A24)</f>
        <v>39226</v>
      </c>
      <c r="F24" s="36">
        <f t="shared" si="12"/>
        <v>4.770459566410138E-2</v>
      </c>
      <c r="G24" s="30">
        <f>SUMIFS(Raw!$F:$F,Raw!$C:$C,G$5,Raw!$A:$A,$A$4,Raw!$B:$B,$A24)</f>
        <v>2423267</v>
      </c>
      <c r="H24" s="30">
        <f>SUMIFS(Raw!$F:$F,Raw!$C:$C,H$5,Raw!$A:$A,$A$4,Raw!$B:$B,$A24)</f>
        <v>39226</v>
      </c>
      <c r="I24" s="44">
        <f t="shared" si="13"/>
        <v>61.777061132922043</v>
      </c>
      <c r="J24" s="30">
        <f>SUMIFS(Raw!$F:$F,Raw!$C:$C,J$5,Raw!$A:$A,$A$4,Raw!$B:$B,$A24)</f>
        <v>18127</v>
      </c>
      <c r="K24" s="30">
        <f>SUMIFS(Raw!$F:$F,Raw!$C:$C,K$5,Raw!$A:$A,$A$4,Raw!$B:$B,$A24)</f>
        <v>37576</v>
      </c>
      <c r="L24" s="36">
        <f t="shared" si="14"/>
        <v>0.48240898445816477</v>
      </c>
      <c r="M24" s="30">
        <f>SUMIFS(Raw!$F:$F,Raw!$C:$C,M$5,Raw!$A:$A,$A$4,Raw!$B:$B,$A24)</f>
        <v>2293</v>
      </c>
      <c r="N24" s="30">
        <f>SUMIFS(Raw!$F:$F,Raw!$C:$C,N$5,Raw!$A:$A,$A$4,Raw!$B:$B,$A24)</f>
        <v>8771</v>
      </c>
      <c r="O24" s="36">
        <f t="shared" si="15"/>
        <v>0.26142971154942424</v>
      </c>
    </row>
    <row r="25" spans="1:15" x14ac:dyDescent="0.25">
      <c r="A25" s="25" t="str">
        <f>IF(Refs!A18="","",Refs!A18)</f>
        <v>111AK6</v>
      </c>
      <c r="B25" s="3" t="str">
        <f>IF(Refs!B18="","",Refs!B18)</f>
        <v>Lincolnshire (DHU)</v>
      </c>
      <c r="D25" s="30">
        <f>SUMIFS(Raw!$F:$F,Raw!$C:$C,D$5,Raw!$A:$A,$A$4,Raw!$B:$B,$A25)</f>
        <v>1225</v>
      </c>
      <c r="E25" s="30">
        <f>SUMIFS(Raw!$F:$F,Raw!$C:$C,E$5,Raw!$A:$A,$A$4,Raw!$B:$B,$A25)</f>
        <v>22698</v>
      </c>
      <c r="F25" s="36">
        <f t="shared" si="12"/>
        <v>5.1205952430715213E-2</v>
      </c>
      <c r="G25" s="30">
        <f>SUMIFS(Raw!$F:$F,Raw!$C:$C,G$5,Raw!$A:$A,$A$4,Raw!$B:$B,$A25)</f>
        <v>1306275</v>
      </c>
      <c r="H25" s="30">
        <f>SUMIFS(Raw!$F:$F,Raw!$C:$C,H$5,Raw!$A:$A,$A$4,Raw!$B:$B,$A25)</f>
        <v>22698</v>
      </c>
      <c r="I25" s="44">
        <f t="shared" si="13"/>
        <v>57.550224689399947</v>
      </c>
      <c r="J25" s="30">
        <f>SUMIFS(Raw!$F:$F,Raw!$C:$C,J$5,Raw!$A:$A,$A$4,Raw!$B:$B,$A25)</f>
        <v>3385</v>
      </c>
      <c r="K25" s="30">
        <f>SUMIFS(Raw!$F:$F,Raw!$C:$C,K$5,Raw!$A:$A,$A$4,Raw!$B:$B,$A25)</f>
        <v>19733</v>
      </c>
      <c r="L25" s="36">
        <f t="shared" si="14"/>
        <v>0.17154005979830741</v>
      </c>
      <c r="M25" s="30">
        <f>SUMIFS(Raw!$F:$F,Raw!$C:$C,M$5,Raw!$A:$A,$A$4,Raw!$B:$B,$A25)</f>
        <v>837</v>
      </c>
      <c r="N25" s="30">
        <f>SUMIFS(Raw!$F:$F,Raw!$C:$C,N$5,Raw!$A:$A,$A$4,Raw!$B:$B,$A25)</f>
        <v>2853</v>
      </c>
      <c r="O25" s="36">
        <f t="shared" si="15"/>
        <v>0.29337539432176657</v>
      </c>
    </row>
    <row r="26" spans="1:15" x14ac:dyDescent="0.25">
      <c r="A26" s="25" t="str">
        <f>IF(Refs!A19="","",Refs!A19)</f>
        <v>111AC6</v>
      </c>
      <c r="B26" s="3" t="str">
        <f>IF(Refs!B19="","",Refs!B19)</f>
        <v>Northamptonshire</v>
      </c>
      <c r="D26" s="30">
        <f>SUMIFS(Raw!$F:$F,Raw!$C:$C,D$5,Raw!$A:$A,$A$4,Raw!$B:$B,$A26)</f>
        <v>1272</v>
      </c>
      <c r="E26" s="30">
        <f>SUMIFS(Raw!$F:$F,Raw!$C:$C,E$5,Raw!$A:$A,$A$4,Raw!$B:$B,$A26)</f>
        <v>25324</v>
      </c>
      <c r="F26" s="36">
        <f t="shared" si="12"/>
        <v>4.7826740863287712E-2</v>
      </c>
      <c r="G26" s="30">
        <f>SUMIFS(Raw!$F:$F,Raw!$C:$C,G$5,Raw!$A:$A,$A$4,Raw!$B:$B,$A26)</f>
        <v>1492898</v>
      </c>
      <c r="H26" s="30">
        <f>SUMIFS(Raw!$F:$F,Raw!$C:$C,H$5,Raw!$A:$A,$A$4,Raw!$B:$B,$A26)</f>
        <v>25324</v>
      </c>
      <c r="I26" s="44">
        <f t="shared" si="13"/>
        <v>58.951903332806822</v>
      </c>
      <c r="J26" s="30">
        <f>SUMIFS(Raw!$F:$F,Raw!$C:$C,J$5,Raw!$A:$A,$A$4,Raw!$B:$B,$A26)</f>
        <v>8893</v>
      </c>
      <c r="K26" s="30">
        <f>SUMIFS(Raw!$F:$F,Raw!$C:$C,K$5,Raw!$A:$A,$A$4,Raw!$B:$B,$A26)</f>
        <v>24326</v>
      </c>
      <c r="L26" s="36">
        <f t="shared" si="14"/>
        <v>0.36557592699169611</v>
      </c>
      <c r="M26" s="30">
        <f>SUMIFS(Raw!$F:$F,Raw!$C:$C,M$5,Raw!$A:$A,$A$4,Raw!$B:$B,$A26)</f>
        <v>1476</v>
      </c>
      <c r="N26" s="30">
        <f>SUMIFS(Raw!$F:$F,Raw!$C:$C,N$5,Raw!$A:$A,$A$4,Raw!$B:$B,$A26)</f>
        <v>5466</v>
      </c>
      <c r="O26" s="36">
        <f t="shared" si="15"/>
        <v>0.27003293084522501</v>
      </c>
    </row>
    <row r="27" spans="1:15" x14ac:dyDescent="0.25">
      <c r="A27" s="25" t="str">
        <f>IF(Refs!A20="","",Refs!A20)</f>
        <v>111AL1</v>
      </c>
      <c r="B27" s="3" t="str">
        <f>IF(Refs!B20="","",Refs!B20)</f>
        <v>Nottinghamshire (DHU)</v>
      </c>
      <c r="D27" s="30">
        <f>SUMIFS(Raw!$F:$F,Raw!$C:$C,D$5,Raw!$A:$A,$A$4,Raw!$B:$B,$A27)</f>
        <v>1941</v>
      </c>
      <c r="E27" s="30">
        <f>SUMIFS(Raw!$F:$F,Raw!$C:$C,E$5,Raw!$A:$A,$A$4,Raw!$B:$B,$A27)</f>
        <v>35235</v>
      </c>
      <c r="F27" s="36">
        <f t="shared" si="12"/>
        <v>5.2211103938024535E-2</v>
      </c>
      <c r="G27" s="30">
        <f>SUMIFS(Raw!$F:$F,Raw!$C:$C,G$5,Raw!$A:$A,$A$4,Raw!$B:$B,$A27)</f>
        <v>2189539</v>
      </c>
      <c r="H27" s="30">
        <f>SUMIFS(Raw!$F:$F,Raw!$C:$C,H$5,Raw!$A:$A,$A$4,Raw!$B:$B,$A27)</f>
        <v>35235</v>
      </c>
      <c r="I27" s="44">
        <f t="shared" si="13"/>
        <v>62.141024549453668</v>
      </c>
      <c r="J27" s="30">
        <f>SUMIFS(Raw!$F:$F,Raw!$C:$C,J$5,Raw!$A:$A,$A$4,Raw!$B:$B,$A27)</f>
        <v>9412</v>
      </c>
      <c r="K27" s="30">
        <f>SUMIFS(Raw!$F:$F,Raw!$C:$C,K$5,Raw!$A:$A,$A$4,Raw!$B:$B,$A27)</f>
        <v>34005</v>
      </c>
      <c r="L27" s="36">
        <f t="shared" si="14"/>
        <v>0.27678282605499194</v>
      </c>
      <c r="M27" s="30">
        <f>SUMIFS(Raw!$F:$F,Raw!$C:$C,M$5,Raw!$A:$A,$A$4,Raw!$B:$B,$A27)</f>
        <v>2058</v>
      </c>
      <c r="N27" s="30">
        <f>SUMIFS(Raw!$F:$F,Raw!$C:$C,N$5,Raw!$A:$A,$A$4,Raw!$B:$B,$A27)</f>
        <v>7810</v>
      </c>
      <c r="O27" s="36">
        <f t="shared" si="15"/>
        <v>0.26350832266325225</v>
      </c>
    </row>
    <row r="28" spans="1:15" x14ac:dyDescent="0.25">
      <c r="A28" s="25" t="str">
        <f>IF(Refs!A21="","",Refs!A21)</f>
        <v>111AF4</v>
      </c>
      <c r="B28" s="3" t="str">
        <f>IF(Refs!B21="","",Refs!B21)</f>
        <v>Staffordshire</v>
      </c>
      <c r="D28" s="30">
        <f>SUMIFS(Raw!$F:$F,Raw!$C:$C,D$5,Raw!$A:$A,$A$4,Raw!$B:$B,$A28)</f>
        <v>4015</v>
      </c>
      <c r="E28" s="30">
        <f>SUMIFS(Raw!$F:$F,Raw!$C:$C,E$5,Raw!$A:$A,$A$4,Raw!$B:$B,$A28)</f>
        <v>34082</v>
      </c>
      <c r="F28" s="36">
        <f t="shared" si="12"/>
        <v>0.10538887576449589</v>
      </c>
      <c r="G28" s="30">
        <f>SUMIFS(Raw!$F:$F,Raw!$C:$C,G$5,Raw!$A:$A,$A$4,Raw!$B:$B,$A28)</f>
        <v>4146269</v>
      </c>
      <c r="H28" s="30">
        <f>SUMIFS(Raw!$F:$F,Raw!$C:$C,H$5,Raw!$A:$A,$A$4,Raw!$B:$B,$A28)</f>
        <v>34082</v>
      </c>
      <c r="I28" s="44">
        <f t="shared" si="13"/>
        <v>121.65568335191597</v>
      </c>
      <c r="J28" s="30">
        <f>SUMIFS(Raw!$F:$F,Raw!$C:$C,J$5,Raw!$A:$A,$A$4,Raw!$B:$B,$A28)</f>
        <v>8554</v>
      </c>
      <c r="K28" s="30">
        <f>SUMIFS(Raw!$F:$F,Raw!$C:$C,K$5,Raw!$A:$A,$A$4,Raw!$B:$B,$A28)</f>
        <v>28643</v>
      </c>
      <c r="L28" s="36">
        <f t="shared" si="14"/>
        <v>0.29864190203540131</v>
      </c>
      <c r="M28" s="30">
        <f>SUMIFS(Raw!$F:$F,Raw!$C:$C,M$5,Raw!$A:$A,$A$4,Raw!$B:$B,$A28)</f>
        <v>923</v>
      </c>
      <c r="N28" s="30">
        <f>SUMIFS(Raw!$F:$F,Raw!$C:$C,N$5,Raw!$A:$A,$A$4,Raw!$B:$B,$A28)</f>
        <v>4655</v>
      </c>
      <c r="O28" s="36">
        <f t="shared" si="15"/>
        <v>0.19828141783029002</v>
      </c>
    </row>
    <row r="29" spans="1:15" x14ac:dyDescent="0.25">
      <c r="A29" s="25" t="str">
        <f>IF(Refs!A22="","",Refs!A22)</f>
        <v>111AL4</v>
      </c>
      <c r="B29" s="3" t="str">
        <f>IF(Refs!B22="","",Refs!B22)</f>
        <v>West Midlands ICB (DHU)</v>
      </c>
      <c r="D29" s="30">
        <f>SUMIFS(Raw!$F:$F,Raw!$C:$C,D$5,Raw!$A:$A,$A$4,Raw!$B:$B,$A29)</f>
        <v>10367</v>
      </c>
      <c r="E29" s="30">
        <f>SUMIFS(Raw!$F:$F,Raw!$C:$C,E$5,Raw!$A:$A,$A$4,Raw!$B:$B,$A29)</f>
        <v>157779</v>
      </c>
      <c r="F29" s="36">
        <f t="shared" si="12"/>
        <v>6.1654752417541897E-2</v>
      </c>
      <c r="G29" s="30">
        <f>SUMIFS(Raw!$F:$F,Raw!$C:$C,G$5,Raw!$A:$A,$A$4,Raw!$B:$B,$A29)</f>
        <v>9495960</v>
      </c>
      <c r="H29" s="30">
        <f>SUMIFS(Raw!$F:$F,Raw!$C:$C,H$5,Raw!$A:$A,$A$4,Raw!$B:$B,$A29)</f>
        <v>157779</v>
      </c>
      <c r="I29" s="44">
        <f t="shared" si="13"/>
        <v>60.185195748483636</v>
      </c>
      <c r="J29" s="30">
        <f>SUMIFS(Raw!$F:$F,Raw!$C:$C,J$5,Raw!$A:$A,$A$4,Raw!$B:$B,$A29)</f>
        <v>46646</v>
      </c>
      <c r="K29" s="30">
        <f>SUMIFS(Raw!$F:$F,Raw!$C:$C,K$5,Raw!$A:$A,$A$4,Raw!$B:$B,$A29)</f>
        <v>149440</v>
      </c>
      <c r="L29" s="36">
        <f t="shared" si="14"/>
        <v>0.31213865096359744</v>
      </c>
      <c r="M29" s="30">
        <f>SUMIFS(Raw!$F:$F,Raw!$C:$C,M$5,Raw!$A:$A,$A$4,Raw!$B:$B,$A29)</f>
        <v>8356</v>
      </c>
      <c r="N29" s="30">
        <f>SUMIFS(Raw!$F:$F,Raw!$C:$C,N$5,Raw!$A:$A,$A$4,Raw!$B:$B,$A29)</f>
        <v>32220</v>
      </c>
      <c r="O29" s="36">
        <f t="shared" si="15"/>
        <v>0.25934202358783365</v>
      </c>
    </row>
    <row r="30" spans="1:15" ht="21.6" customHeight="1" x14ac:dyDescent="0.25">
      <c r="A30" s="25" t="str">
        <f>IF(Refs!A23="","",Refs!A23)</f>
        <v>111AC5</v>
      </c>
      <c r="B30" s="3" t="str">
        <f>IF(Refs!B23="","",Refs!B23)</f>
        <v>Cambridgeshire and Peterborough</v>
      </c>
      <c r="D30" s="30">
        <f>SUMIFS(Raw!$F:$F,Raw!$C:$C,D$5,Raw!$A:$A,$A$4,Raw!$B:$B,$A30)</f>
        <v>9512</v>
      </c>
      <c r="E30" s="30">
        <f>SUMIFS(Raw!$F:$F,Raw!$C:$C,E$5,Raw!$A:$A,$A$4,Raw!$B:$B,$A30)</f>
        <v>23909</v>
      </c>
      <c r="F30" s="36">
        <f t="shared" si="12"/>
        <v>0.28461147182908947</v>
      </c>
      <c r="G30" s="30">
        <f>SUMIFS(Raw!$F:$F,Raw!$C:$C,G$5,Raw!$A:$A,$A$4,Raw!$B:$B,$A30)</f>
        <v>16795649</v>
      </c>
      <c r="H30" s="30">
        <f>SUMIFS(Raw!$F:$F,Raw!$C:$C,H$5,Raw!$A:$A,$A$4,Raw!$B:$B,$A30)</f>
        <v>23909</v>
      </c>
      <c r="I30" s="44">
        <f t="shared" si="13"/>
        <v>702.48228700489358</v>
      </c>
      <c r="J30" s="30">
        <f>SUMIFS(Raw!$F:$F,Raw!$C:$C,J$5,Raw!$A:$A,$A$4,Raw!$B:$B,$A30)</f>
        <v>13227</v>
      </c>
      <c r="K30" s="30">
        <f>SUMIFS(Raw!$F:$F,Raw!$C:$C,K$5,Raw!$A:$A,$A$4,Raw!$B:$B,$A30)</f>
        <v>22148</v>
      </c>
      <c r="L30" s="36">
        <f t="shared" si="14"/>
        <v>0.59720968033230992</v>
      </c>
      <c r="M30" s="30">
        <f>SUMIFS(Raw!$F:$F,Raw!$C:$C,M$5,Raw!$A:$A,$A$4,Raw!$B:$B,$A30)</f>
        <v>2724</v>
      </c>
      <c r="N30" s="30">
        <f>SUMIFS(Raw!$F:$F,Raw!$C:$C,N$5,Raw!$A:$A,$A$4,Raw!$B:$B,$A30)</f>
        <v>6315</v>
      </c>
      <c r="O30" s="36">
        <f t="shared" si="15"/>
        <v>0.43135391923990501</v>
      </c>
    </row>
    <row r="31" spans="1:15" x14ac:dyDescent="0.25">
      <c r="A31" s="25" t="str">
        <f>IF(Refs!A24="","",Refs!A24)</f>
        <v>111AB2</v>
      </c>
      <c r="B31" s="3" t="str">
        <f>IF(Refs!B24="","",Refs!B24)</f>
        <v>Hertfordshire</v>
      </c>
      <c r="D31" s="30">
        <f>SUMIFS(Raw!$F:$F,Raw!$C:$C,D$5,Raw!$A:$A,$A$4,Raw!$B:$B,$A31)</f>
        <v>10443</v>
      </c>
      <c r="E31" s="30">
        <f>SUMIFS(Raw!$F:$F,Raw!$C:$C,E$5,Raw!$A:$A,$A$4,Raw!$B:$B,$A31)</f>
        <v>26761</v>
      </c>
      <c r="F31" s="36">
        <f t="shared" si="12"/>
        <v>0.280695624126438</v>
      </c>
      <c r="G31" s="30">
        <f>SUMIFS(Raw!$F:$F,Raw!$C:$C,G$5,Raw!$A:$A,$A$4,Raw!$B:$B,$A31)</f>
        <v>18197415</v>
      </c>
      <c r="H31" s="30">
        <f>SUMIFS(Raw!$F:$F,Raw!$C:$C,H$5,Raw!$A:$A,$A$4,Raw!$B:$B,$A31)</f>
        <v>26761</v>
      </c>
      <c r="I31" s="44">
        <f t="shared" si="13"/>
        <v>679.99757109226118</v>
      </c>
      <c r="J31" s="30">
        <f>SUMIFS(Raw!$F:$F,Raw!$C:$C,J$5,Raw!$A:$A,$A$4,Raw!$B:$B,$A31)</f>
        <v>14320</v>
      </c>
      <c r="K31" s="30">
        <f>SUMIFS(Raw!$F:$F,Raw!$C:$C,K$5,Raw!$A:$A,$A$4,Raw!$B:$B,$A31)</f>
        <v>25436</v>
      </c>
      <c r="L31" s="36">
        <f t="shared" si="14"/>
        <v>0.56298160088064164</v>
      </c>
      <c r="M31" s="30">
        <f>SUMIFS(Raw!$F:$F,Raw!$C:$C,M$5,Raw!$A:$A,$A$4,Raw!$B:$B,$A31)</f>
        <v>3045</v>
      </c>
      <c r="N31" s="30">
        <f>SUMIFS(Raw!$F:$F,Raw!$C:$C,N$5,Raw!$A:$A,$A$4,Raw!$B:$B,$A31)</f>
        <v>6546</v>
      </c>
      <c r="O31" s="36">
        <f t="shared" si="15"/>
        <v>0.46516956920256647</v>
      </c>
    </row>
    <row r="32" spans="1:15" x14ac:dyDescent="0.25">
      <c r="A32" s="25" t="str">
        <f>IF(Refs!A25="","",Refs!A25)</f>
        <v>111AG7</v>
      </c>
      <c r="B32" s="3" t="str">
        <f>IF(Refs!B25="","",Refs!B25)</f>
        <v>Luton and Bedfordshire</v>
      </c>
      <c r="D32" s="30">
        <f>SUMIFS(Raw!$F:$F,Raw!$C:$C,D$5,Raw!$A:$A,$A$4,Raw!$B:$B,$A32)</f>
        <v>7699</v>
      </c>
      <c r="E32" s="30">
        <f>SUMIFS(Raw!$F:$F,Raw!$C:$C,E$5,Raw!$A:$A,$A$4,Raw!$B:$B,$A32)</f>
        <v>19273</v>
      </c>
      <c r="F32" s="36">
        <f t="shared" si="12"/>
        <v>0.28544416431855257</v>
      </c>
      <c r="G32" s="30">
        <f>SUMIFS(Raw!$F:$F,Raw!$C:$C,G$5,Raw!$A:$A,$A$4,Raw!$B:$B,$A32)</f>
        <v>13512026</v>
      </c>
      <c r="H32" s="30">
        <f>SUMIFS(Raw!$F:$F,Raw!$C:$C,H$5,Raw!$A:$A,$A$4,Raw!$B:$B,$A32)</f>
        <v>19273</v>
      </c>
      <c r="I32" s="44">
        <f t="shared" si="13"/>
        <v>701.08576765423129</v>
      </c>
      <c r="J32" s="30">
        <f>SUMIFS(Raw!$F:$F,Raw!$C:$C,J$5,Raw!$A:$A,$A$4,Raw!$B:$B,$A32)</f>
        <v>9132</v>
      </c>
      <c r="K32" s="30">
        <f>SUMIFS(Raw!$F:$F,Raw!$C:$C,K$5,Raw!$A:$A,$A$4,Raw!$B:$B,$A32)</f>
        <v>18640</v>
      </c>
      <c r="L32" s="36">
        <f t="shared" si="14"/>
        <v>0.48991416309012875</v>
      </c>
      <c r="M32" s="30">
        <f>SUMIFS(Raw!$F:$F,Raw!$C:$C,M$5,Raw!$A:$A,$A$4,Raw!$B:$B,$A32)</f>
        <v>2079</v>
      </c>
      <c r="N32" s="30">
        <f>SUMIFS(Raw!$F:$F,Raw!$C:$C,N$5,Raw!$A:$A,$A$4,Raw!$B:$B,$A32)</f>
        <v>4482</v>
      </c>
      <c r="O32" s="36">
        <f t="shared" si="15"/>
        <v>0.46385542168674698</v>
      </c>
    </row>
    <row r="33" spans="1:15" x14ac:dyDescent="0.25">
      <c r="A33" s="25" t="str">
        <f>IF(Refs!A26="","",Refs!A26)</f>
        <v>111AH4</v>
      </c>
      <c r="B33" s="3" t="str">
        <f>IF(Refs!B26="","",Refs!B26)</f>
        <v>Mid and South Essex</v>
      </c>
      <c r="D33" s="30">
        <f>SUMIFS(Raw!$F:$F,Raw!$C:$C,D$5,Raw!$A:$A,$A$4,Raw!$B:$B,$A33)</f>
        <v>1906</v>
      </c>
      <c r="E33" s="30">
        <f>SUMIFS(Raw!$F:$F,Raw!$C:$C,E$5,Raw!$A:$A,$A$4,Raw!$B:$B,$A33)</f>
        <v>36337</v>
      </c>
      <c r="F33" s="36">
        <f t="shared" si="12"/>
        <v>4.9839186256308343E-2</v>
      </c>
      <c r="G33" s="30">
        <f>SUMIFS(Raw!$F:$F,Raw!$C:$C,G$5,Raw!$A:$A,$A$4,Raw!$B:$B,$A33)</f>
        <v>3512252</v>
      </c>
      <c r="H33" s="30">
        <f>SUMIFS(Raw!$F:$F,Raw!$C:$C,H$5,Raw!$A:$A,$A$4,Raw!$B:$B,$A33)</f>
        <v>36337</v>
      </c>
      <c r="I33" s="44">
        <f t="shared" si="13"/>
        <v>96.657731788535102</v>
      </c>
      <c r="J33" s="30">
        <f>SUMIFS(Raw!$F:$F,Raw!$C:$C,J$5,Raw!$A:$A,$A$4,Raw!$B:$B,$A33)</f>
        <v>18881</v>
      </c>
      <c r="K33" s="30">
        <f>SUMIFS(Raw!$F:$F,Raw!$C:$C,K$5,Raw!$A:$A,$A$4,Raw!$B:$B,$A33)</f>
        <v>33934</v>
      </c>
      <c r="L33" s="36">
        <f t="shared" si="14"/>
        <v>0.55640360700182712</v>
      </c>
      <c r="M33" s="30">
        <f>SUMIFS(Raw!$F:$F,Raw!$C:$C,M$5,Raw!$A:$A,$A$4,Raw!$B:$B,$A33)</f>
        <v>1939</v>
      </c>
      <c r="N33" s="30">
        <f>SUMIFS(Raw!$F:$F,Raw!$C:$C,N$5,Raw!$A:$A,$A$4,Raw!$B:$B,$A33)</f>
        <v>8676</v>
      </c>
      <c r="O33" s="36">
        <f t="shared" si="15"/>
        <v>0.22349008759797143</v>
      </c>
    </row>
    <row r="34" spans="1:15" x14ac:dyDescent="0.25">
      <c r="A34" s="25" t="str">
        <f>IF(Refs!A27="","",Refs!A27)</f>
        <v>111AC7</v>
      </c>
      <c r="B34" s="3" t="str">
        <f>IF(Refs!B27="","",Refs!B27)</f>
        <v>Milton Keynes</v>
      </c>
      <c r="D34" s="30">
        <f>SUMIFS(Raw!$F:$F,Raw!$C:$C,D$5,Raw!$A:$A,$A$4,Raw!$B:$B,$A34)</f>
        <v>385</v>
      </c>
      <c r="E34" s="30">
        <f>SUMIFS(Raw!$F:$F,Raw!$C:$C,E$5,Raw!$A:$A,$A$4,Raw!$B:$B,$A34)</f>
        <v>9068</v>
      </c>
      <c r="F34" s="36">
        <f t="shared" si="12"/>
        <v>4.0727811276843329E-2</v>
      </c>
      <c r="G34" s="30">
        <f>SUMIFS(Raw!$F:$F,Raw!$C:$C,G$5,Raw!$A:$A,$A$4,Raw!$B:$B,$A34)</f>
        <v>546083</v>
      </c>
      <c r="H34" s="30">
        <f>SUMIFS(Raw!$F:$F,Raw!$C:$C,H$5,Raw!$A:$A,$A$4,Raw!$B:$B,$A34)</f>
        <v>9068</v>
      </c>
      <c r="I34" s="44">
        <f t="shared" si="13"/>
        <v>60.220886634318482</v>
      </c>
      <c r="J34" s="30">
        <f>SUMIFS(Raw!$F:$F,Raw!$C:$C,J$5,Raw!$A:$A,$A$4,Raw!$B:$B,$A34)</f>
        <v>3656</v>
      </c>
      <c r="K34" s="30">
        <f>SUMIFS(Raw!$F:$F,Raw!$C:$C,K$5,Raw!$A:$A,$A$4,Raw!$B:$B,$A34)</f>
        <v>8215</v>
      </c>
      <c r="L34" s="36">
        <f t="shared" si="14"/>
        <v>0.44503956177723675</v>
      </c>
      <c r="M34" s="30">
        <f>SUMIFS(Raw!$F:$F,Raw!$C:$C,M$5,Raw!$A:$A,$A$4,Raw!$B:$B,$A34)</f>
        <v>482</v>
      </c>
      <c r="N34" s="30">
        <f>SUMIFS(Raw!$F:$F,Raw!$C:$C,N$5,Raw!$A:$A,$A$4,Raw!$B:$B,$A34)</f>
        <v>1834</v>
      </c>
      <c r="O34" s="36">
        <f t="shared" si="15"/>
        <v>0.26281352235550709</v>
      </c>
    </row>
    <row r="35" spans="1:15" x14ac:dyDescent="0.25">
      <c r="A35" s="25" t="str">
        <f>IF(Refs!A28="","",Refs!A28)</f>
        <v>111AG8</v>
      </c>
      <c r="B35" s="3" t="str">
        <f>IF(Refs!B28="","",Refs!B28)</f>
        <v>Norfolk including Great Yarmouth and Waveney</v>
      </c>
      <c r="D35" s="30">
        <f>SUMIFS(Raw!$F:$F,Raw!$C:$C,D$5,Raw!$A:$A,$A$4,Raw!$B:$B,$A35)</f>
        <v>1657</v>
      </c>
      <c r="E35" s="30">
        <f>SUMIFS(Raw!$F:$F,Raw!$C:$C,E$5,Raw!$A:$A,$A$4,Raw!$B:$B,$A35)</f>
        <v>31942</v>
      </c>
      <c r="F35" s="36">
        <f t="shared" si="12"/>
        <v>4.9316943956665374E-2</v>
      </c>
      <c r="G35" s="30">
        <f>SUMIFS(Raw!$F:$F,Raw!$C:$C,G$5,Raw!$A:$A,$A$4,Raw!$B:$B,$A35)</f>
        <v>2846949</v>
      </c>
      <c r="H35" s="30">
        <f>SUMIFS(Raw!$F:$F,Raw!$C:$C,H$5,Raw!$A:$A,$A$4,Raw!$B:$B,$A35)</f>
        <v>31942</v>
      </c>
      <c r="I35" s="44">
        <f t="shared" si="13"/>
        <v>89.128702022415624</v>
      </c>
      <c r="J35" s="30">
        <f>SUMIFS(Raw!$F:$F,Raw!$C:$C,J$5,Raw!$A:$A,$A$4,Raw!$B:$B,$A35)</f>
        <v>16434</v>
      </c>
      <c r="K35" s="30">
        <f>SUMIFS(Raw!$F:$F,Raw!$C:$C,K$5,Raw!$A:$A,$A$4,Raw!$B:$B,$A35)</f>
        <v>29372</v>
      </c>
      <c r="L35" s="36">
        <f t="shared" si="14"/>
        <v>0.55951246084706519</v>
      </c>
      <c r="M35" s="30">
        <f>SUMIFS(Raw!$F:$F,Raw!$C:$C,M$5,Raw!$A:$A,$A$4,Raw!$B:$B,$A35)</f>
        <v>1887</v>
      </c>
      <c r="N35" s="30">
        <f>SUMIFS(Raw!$F:$F,Raw!$C:$C,N$5,Raw!$A:$A,$A$4,Raw!$B:$B,$A35)</f>
        <v>7927</v>
      </c>
      <c r="O35" s="36">
        <f t="shared" si="15"/>
        <v>0.23804718052226567</v>
      </c>
    </row>
    <row r="36" spans="1:15" x14ac:dyDescent="0.25">
      <c r="A36" s="25" t="str">
        <f>IF(Refs!A29="","",Refs!A29)</f>
        <v>111AH7</v>
      </c>
      <c r="B36" s="3" t="str">
        <f>IF(Refs!B29="","",Refs!B29)</f>
        <v>North East Essex &amp; Suffolk</v>
      </c>
      <c r="D36" s="30">
        <f>SUMIFS(Raw!$F:$F,Raw!$C:$C,D$5,Raw!$A:$A,$A$4,Raw!$B:$B,$A36)</f>
        <v>1986</v>
      </c>
      <c r="E36" s="30">
        <f>SUMIFS(Raw!$F:$F,Raw!$C:$C,E$5,Raw!$A:$A,$A$4,Raw!$B:$B,$A36)</f>
        <v>31448</v>
      </c>
      <c r="F36" s="36">
        <f t="shared" si="12"/>
        <v>5.9400610157324882E-2</v>
      </c>
      <c r="G36" s="30">
        <f>SUMIFS(Raw!$F:$F,Raw!$C:$C,G$5,Raw!$A:$A,$A$4,Raw!$B:$B,$A36)</f>
        <v>5084297</v>
      </c>
      <c r="H36" s="30">
        <f>SUMIFS(Raw!$F:$F,Raw!$C:$C,H$5,Raw!$A:$A,$A$4,Raw!$B:$B,$A36)</f>
        <v>31448</v>
      </c>
      <c r="I36" s="44">
        <f t="shared" si="13"/>
        <v>161.67314296616638</v>
      </c>
      <c r="J36" s="30">
        <f>SUMIFS(Raw!$F:$F,Raw!$C:$C,J$5,Raw!$A:$A,$A$4,Raw!$B:$B,$A36)</f>
        <v>13781</v>
      </c>
      <c r="K36" s="30">
        <f>SUMIFS(Raw!$F:$F,Raw!$C:$C,K$5,Raw!$A:$A,$A$4,Raw!$B:$B,$A36)</f>
        <v>28106</v>
      </c>
      <c r="L36" s="36">
        <f t="shared" si="14"/>
        <v>0.49032235109940936</v>
      </c>
      <c r="M36" s="30">
        <f>SUMIFS(Raw!$F:$F,Raw!$C:$C,M$5,Raw!$A:$A,$A$4,Raw!$B:$B,$A36)</f>
        <v>2253</v>
      </c>
      <c r="N36" s="30">
        <f>SUMIFS(Raw!$F:$F,Raw!$C:$C,N$5,Raw!$A:$A,$A$4,Raw!$B:$B,$A36)</f>
        <v>7760</v>
      </c>
      <c r="O36" s="36">
        <f t="shared" si="15"/>
        <v>0.29033505154639178</v>
      </c>
    </row>
    <row r="37" spans="1:15" x14ac:dyDescent="0.25">
      <c r="A37" s="25" t="str">
        <f>IF(Refs!A30="","",Refs!A30)</f>
        <v>111AI3</v>
      </c>
      <c r="B37" s="3" t="str">
        <f>IF(Refs!B30="","",Refs!B30)</f>
        <v>West Essex (HUC)</v>
      </c>
      <c r="D37" s="30">
        <f>SUMIFS(Raw!$F:$F,Raw!$C:$C,D$5,Raw!$A:$A,$A$4,Raw!$B:$B,$A37)</f>
        <v>2741</v>
      </c>
      <c r="E37" s="30">
        <f>SUMIFS(Raw!$F:$F,Raw!$C:$C,E$5,Raw!$A:$A,$A$4,Raw!$B:$B,$A37)</f>
        <v>6653</v>
      </c>
      <c r="F37" s="36">
        <f t="shared" si="12"/>
        <v>0.2917819885033</v>
      </c>
      <c r="G37" s="30">
        <f>SUMIFS(Raw!$F:$F,Raw!$C:$C,G$5,Raw!$A:$A,$A$4,Raw!$B:$B,$A37)</f>
        <v>5093504</v>
      </c>
      <c r="H37" s="30">
        <f>SUMIFS(Raw!$F:$F,Raw!$C:$C,H$5,Raw!$A:$A,$A$4,Raw!$B:$B,$A37)</f>
        <v>6653</v>
      </c>
      <c r="I37" s="44">
        <f t="shared" si="13"/>
        <v>765.59506989328122</v>
      </c>
      <c r="J37" s="30">
        <f>SUMIFS(Raw!$F:$F,Raw!$C:$C,J$5,Raw!$A:$A,$A$4,Raw!$B:$B,$A37)</f>
        <v>4036</v>
      </c>
      <c r="K37" s="30">
        <f>SUMIFS(Raw!$F:$F,Raw!$C:$C,K$5,Raw!$A:$A,$A$4,Raw!$B:$B,$A37)</f>
        <v>6826</v>
      </c>
      <c r="L37" s="36">
        <f t="shared" si="14"/>
        <v>0.5912686785818928</v>
      </c>
      <c r="M37" s="30">
        <f>SUMIFS(Raw!$F:$F,Raw!$C:$C,M$5,Raw!$A:$A,$A$4,Raw!$B:$B,$A37)</f>
        <v>744</v>
      </c>
      <c r="N37" s="30">
        <f>SUMIFS(Raw!$F:$F,Raw!$C:$C,N$5,Raw!$A:$A,$A$4,Raw!$B:$B,$A37)</f>
        <v>1624</v>
      </c>
      <c r="O37" s="36">
        <f t="shared" si="15"/>
        <v>0.45812807881773399</v>
      </c>
    </row>
    <row r="38" spans="1:15" ht="22.35" customHeight="1" x14ac:dyDescent="0.25">
      <c r="A38" s="25" t="str">
        <f>IF(Refs!A31="","",Refs!A31)</f>
        <v>111AD5</v>
      </c>
      <c r="B38" s="3" t="str">
        <f>IF(Refs!B31="","",Refs!B31)</f>
        <v>North Central London</v>
      </c>
      <c r="D38" s="30">
        <f>SUMIFS(Raw!$F:$F,Raw!$C:$C,D$5,Raw!$A:$A,$A$4,Raw!$B:$B,$A38)</f>
        <v>6800</v>
      </c>
      <c r="E38" s="30">
        <f>SUMIFS(Raw!$F:$F,Raw!$C:$C,E$5,Raw!$A:$A,$A$4,Raw!$B:$B,$A38)</f>
        <v>37172</v>
      </c>
      <c r="F38" s="36">
        <f t="shared" si="12"/>
        <v>0.15464386427726734</v>
      </c>
      <c r="G38" s="30">
        <f>SUMIFS(Raw!$F:$F,Raw!$C:$C,G$5,Raw!$A:$A,$A$4,Raw!$B:$B,$A38)</f>
        <v>12472460</v>
      </c>
      <c r="H38" s="30">
        <f>SUMIFS(Raw!$F:$F,Raw!$C:$C,H$5,Raw!$A:$A,$A$4,Raw!$B:$B,$A38)</f>
        <v>37172</v>
      </c>
      <c r="I38" s="44">
        <f t="shared" si="13"/>
        <v>335.5337350694071</v>
      </c>
      <c r="J38" s="30">
        <f>SUMIFS(Raw!$F:$F,Raw!$C:$C,J$5,Raw!$A:$A,$A$4,Raw!$B:$B,$A38)</f>
        <v>18577</v>
      </c>
      <c r="K38" s="30">
        <f>SUMIFS(Raw!$F:$F,Raw!$C:$C,K$5,Raw!$A:$A,$A$4,Raw!$B:$B,$A38)</f>
        <v>38141</v>
      </c>
      <c r="L38" s="36">
        <f t="shared" si="14"/>
        <v>0.48706116777221364</v>
      </c>
      <c r="M38" s="30">
        <f>SUMIFS(Raw!$F:$F,Raw!$C:$C,M$5,Raw!$A:$A,$A$4,Raw!$B:$B,$A38)</f>
        <v>1969</v>
      </c>
      <c r="N38" s="30">
        <f>SUMIFS(Raw!$F:$F,Raw!$C:$C,N$5,Raw!$A:$A,$A$4,Raw!$B:$B,$A38)</f>
        <v>8032</v>
      </c>
      <c r="O38" s="36">
        <f t="shared" si="15"/>
        <v>0.24514442231075698</v>
      </c>
    </row>
    <row r="39" spans="1:15" x14ac:dyDescent="0.25">
      <c r="A39" s="25" t="str">
        <f>IF(Refs!A32="","",Refs!A32)</f>
        <v>111AH5</v>
      </c>
      <c r="B39" s="3" t="str">
        <f>IF(Refs!B32="","",Refs!B32)</f>
        <v>North East London</v>
      </c>
      <c r="D39" s="30">
        <f>SUMIFS(Raw!$F:$F,Raw!$C:$C,D$5,Raw!$A:$A,$A$4,Raw!$B:$B,$A39)</f>
        <v>8418</v>
      </c>
      <c r="E39" s="30">
        <f>SUMIFS(Raw!$F:$F,Raw!$C:$C,E$5,Raw!$A:$A,$A$4,Raw!$B:$B,$A39)</f>
        <v>72592</v>
      </c>
      <c r="F39" s="36">
        <f t="shared" si="12"/>
        <v>0.10391309714850018</v>
      </c>
      <c r="G39" s="30">
        <f>SUMIFS(Raw!$F:$F,Raw!$C:$C,G$5,Raw!$A:$A,$A$4,Raw!$B:$B,$A39)</f>
        <v>9855188</v>
      </c>
      <c r="H39" s="30">
        <f>SUMIFS(Raw!$F:$F,Raw!$C:$C,H$5,Raw!$A:$A,$A$4,Raw!$B:$B,$A39)</f>
        <v>72592</v>
      </c>
      <c r="I39" s="44">
        <f t="shared" si="13"/>
        <v>135.7613511130703</v>
      </c>
      <c r="J39" s="30">
        <f>SUMIFS(Raw!$F:$F,Raw!$C:$C,J$5,Raw!$A:$A,$A$4,Raw!$B:$B,$A39)</f>
        <v>25044</v>
      </c>
      <c r="K39" s="30">
        <f>SUMIFS(Raw!$F:$F,Raw!$C:$C,K$5,Raw!$A:$A,$A$4,Raw!$B:$B,$A39)</f>
        <v>58606</v>
      </c>
      <c r="L39" s="36">
        <f t="shared" si="14"/>
        <v>0.42732825990512918</v>
      </c>
      <c r="M39" s="30">
        <f>SUMIFS(Raw!$F:$F,Raw!$C:$C,M$5,Raw!$A:$A,$A$4,Raw!$B:$B,$A39)</f>
        <v>4178</v>
      </c>
      <c r="N39" s="30">
        <f>SUMIFS(Raw!$F:$F,Raw!$C:$C,N$5,Raw!$A:$A,$A$4,Raw!$B:$B,$A39)</f>
        <v>10736</v>
      </c>
      <c r="O39" s="36">
        <f t="shared" si="15"/>
        <v>0.38915797317436662</v>
      </c>
    </row>
    <row r="40" spans="1:15" x14ac:dyDescent="0.25">
      <c r="A40" s="25" t="str">
        <f>IF(Refs!A33="","",Refs!A33)</f>
        <v>111AJ1</v>
      </c>
      <c r="B40" s="3" t="str">
        <f>IF(Refs!B33="","",Refs!B33)</f>
        <v>North West London</v>
      </c>
      <c r="D40" s="30">
        <f>SUMIFS(Raw!$F:$F,Raw!$C:$C,D$5,Raw!$A:$A,$A$4,Raw!$B:$B,$A40)</f>
        <v>4015</v>
      </c>
      <c r="E40" s="30">
        <f>SUMIFS(Raw!$F:$F,Raw!$C:$C,E$5,Raw!$A:$A,$A$4,Raw!$B:$B,$A40)</f>
        <v>52120</v>
      </c>
      <c r="F40" s="36">
        <f t="shared" si="12"/>
        <v>7.1524004631691451E-2</v>
      </c>
      <c r="G40" s="30">
        <f>SUMIFS(Raw!$F:$F,Raw!$C:$C,G$5,Raw!$A:$A,$A$4,Raw!$B:$B,$A40)</f>
        <v>6408816</v>
      </c>
      <c r="H40" s="30">
        <f>SUMIFS(Raw!$F:$F,Raw!$C:$C,H$5,Raw!$A:$A,$A$4,Raw!$B:$B,$A40)</f>
        <v>52120</v>
      </c>
      <c r="I40" s="44">
        <f t="shared" si="13"/>
        <v>122.96270145817344</v>
      </c>
      <c r="J40" s="30">
        <f>SUMIFS(Raw!$F:$F,Raw!$C:$C,J$5,Raw!$A:$A,$A$4,Raw!$B:$B,$A40)</f>
        <v>21293</v>
      </c>
      <c r="K40" s="30">
        <f>SUMIFS(Raw!$F:$F,Raw!$C:$C,K$5,Raw!$A:$A,$A$4,Raw!$B:$B,$A40)</f>
        <v>54108</v>
      </c>
      <c r="L40" s="36">
        <f t="shared" si="14"/>
        <v>0.39352775929622236</v>
      </c>
      <c r="M40" s="30">
        <f>SUMIFS(Raw!$F:$F,Raw!$C:$C,M$5,Raw!$A:$A,$A$4,Raw!$B:$B,$A40)</f>
        <v>2813</v>
      </c>
      <c r="N40" s="30">
        <f>SUMIFS(Raw!$F:$F,Raw!$C:$C,N$5,Raw!$A:$A,$A$4,Raw!$B:$B,$A40)</f>
        <v>13145</v>
      </c>
      <c r="O40" s="36">
        <f t="shared" si="15"/>
        <v>0.21399771776340815</v>
      </c>
    </row>
    <row r="41" spans="1:15" x14ac:dyDescent="0.25">
      <c r="A41" s="25" t="str">
        <f>IF(Refs!A34="","",Refs!A34)</f>
        <v>111AD7</v>
      </c>
      <c r="B41" s="3" t="str">
        <f>IF(Refs!B34="","",Refs!B34)</f>
        <v>South East London</v>
      </c>
      <c r="D41" s="30">
        <f>SUMIFS(Raw!$F:$F,Raw!$C:$C,D$5,Raw!$A:$A,$A$4,Raw!$B:$B,$A41)</f>
        <v>6152</v>
      </c>
      <c r="E41" s="30">
        <f>SUMIFS(Raw!$F:$F,Raw!$C:$C,E$5,Raw!$A:$A,$A$4,Raw!$B:$B,$A41)</f>
        <v>50844</v>
      </c>
      <c r="F41" s="36">
        <f t="shared" si="12"/>
        <v>0.10793739911572742</v>
      </c>
      <c r="G41" s="30">
        <f>SUMIFS(Raw!$F:$F,Raw!$C:$C,G$5,Raw!$A:$A,$A$4,Raw!$B:$B,$A41)</f>
        <v>6757333</v>
      </c>
      <c r="H41" s="30">
        <f>SUMIFS(Raw!$F:$F,Raw!$C:$C,H$5,Raw!$A:$A,$A$4,Raw!$B:$B,$A41)</f>
        <v>50844</v>
      </c>
      <c r="I41" s="44">
        <f t="shared" si="13"/>
        <v>132.90325308787664</v>
      </c>
      <c r="J41" s="30">
        <f>SUMIFS(Raw!$F:$F,Raw!$C:$C,J$5,Raw!$A:$A,$A$4,Raw!$B:$B,$A41)</f>
        <v>18649</v>
      </c>
      <c r="K41" s="30">
        <f>SUMIFS(Raw!$F:$F,Raw!$C:$C,K$5,Raw!$A:$A,$A$4,Raw!$B:$B,$A41)</f>
        <v>42318</v>
      </c>
      <c r="L41" s="36">
        <f t="shared" si="14"/>
        <v>0.44068717803298835</v>
      </c>
      <c r="M41" s="30">
        <f>SUMIFS(Raw!$F:$F,Raw!$C:$C,M$5,Raw!$A:$A,$A$4,Raw!$B:$B,$A41)</f>
        <v>2212</v>
      </c>
      <c r="N41" s="30">
        <f>SUMIFS(Raw!$F:$F,Raw!$C:$C,N$5,Raw!$A:$A,$A$4,Raw!$B:$B,$A41)</f>
        <v>7174</v>
      </c>
      <c r="O41" s="36">
        <f t="shared" si="15"/>
        <v>0.30833565653749651</v>
      </c>
    </row>
    <row r="42" spans="1:15" x14ac:dyDescent="0.25">
      <c r="A42" s="25" t="str">
        <f>IF(Refs!A35="","",Refs!A35)</f>
        <v>111AK9</v>
      </c>
      <c r="B42" s="3" t="str">
        <f>IF(Refs!B35="","",Refs!B35)</f>
        <v>South West London (PPG)</v>
      </c>
      <c r="D42" s="30">
        <f>SUMIFS(Raw!$F:$F,Raw!$C:$C,D$5,Raw!$A:$A,$A$4,Raw!$B:$B,$A42)</f>
        <v>1899</v>
      </c>
      <c r="E42" s="30">
        <f>SUMIFS(Raw!$F:$F,Raw!$C:$C,E$5,Raw!$A:$A,$A$4,Raw!$B:$B,$A42)</f>
        <v>39724</v>
      </c>
      <c r="F42" s="36">
        <f t="shared" si="12"/>
        <v>4.5623813756817143E-2</v>
      </c>
      <c r="G42" s="30">
        <f>SUMIFS(Raw!$F:$F,Raw!$C:$C,G$5,Raw!$A:$A,$A$4,Raw!$B:$B,$A42)</f>
        <v>8425944</v>
      </c>
      <c r="H42" s="30">
        <f>SUMIFS(Raw!$F:$F,Raw!$C:$C,H$5,Raw!$A:$A,$A$4,Raw!$B:$B,$A42)</f>
        <v>39724</v>
      </c>
      <c r="I42" s="44">
        <f t="shared" si="13"/>
        <v>212.11217400060417</v>
      </c>
      <c r="J42" s="30">
        <f>SUMIFS(Raw!$F:$F,Raw!$C:$C,J$5,Raw!$A:$A,$A$4,Raw!$B:$B,$A42)</f>
        <v>18058</v>
      </c>
      <c r="K42" s="30">
        <f>SUMIFS(Raw!$F:$F,Raw!$C:$C,K$5,Raw!$A:$A,$A$4,Raw!$B:$B,$A42)</f>
        <v>38970</v>
      </c>
      <c r="L42" s="36">
        <f t="shared" si="14"/>
        <v>0.46338208878624582</v>
      </c>
      <c r="M42" s="30">
        <f>SUMIFS(Raw!$F:$F,Raw!$C:$C,M$5,Raw!$A:$A,$A$4,Raw!$B:$B,$A42)</f>
        <v>1989</v>
      </c>
      <c r="N42" s="30">
        <f>SUMIFS(Raw!$F:$F,Raw!$C:$C,N$5,Raw!$A:$A,$A$4,Raw!$B:$B,$A42)</f>
        <v>11541</v>
      </c>
      <c r="O42" s="36">
        <f t="shared" si="15"/>
        <v>0.1723420847413569</v>
      </c>
    </row>
    <row r="43" spans="1:15" ht="20.399999999999999" customHeight="1" x14ac:dyDescent="0.25">
      <c r="A43" s="25" t="str">
        <f>IF(Refs!A36="","",Refs!A36)</f>
        <v>111AH9</v>
      </c>
      <c r="B43" s="3" t="str">
        <f>IF(Refs!B36="","",Refs!B36)</f>
        <v>Hampshire and Surrey Heath</v>
      </c>
      <c r="D43" s="30">
        <f>SUMIFS(Raw!$F:$F,Raw!$C:$C,D$5,Raw!$A:$A,$A$4,Raw!$B:$B,$A43)</f>
        <v>6006</v>
      </c>
      <c r="E43" s="30">
        <f>SUMIFS(Raw!$F:$F,Raw!$C:$C,E$5,Raw!$A:$A,$A$4,Raw!$B:$B,$A43)</f>
        <v>66652</v>
      </c>
      <c r="F43" s="36">
        <f t="shared" si="12"/>
        <v>8.2661234826171923E-2</v>
      </c>
      <c r="G43" s="30">
        <f>SUMIFS(Raw!$F:$F,Raw!$C:$C,G$5,Raw!$A:$A,$A$4,Raw!$B:$B,$A43)</f>
        <v>13124688</v>
      </c>
      <c r="H43" s="30">
        <f>SUMIFS(Raw!$F:$F,Raw!$C:$C,H$5,Raw!$A:$A,$A$4,Raw!$B:$B,$A43)</f>
        <v>66652</v>
      </c>
      <c r="I43" s="44">
        <f t="shared" si="13"/>
        <v>196.91364100102024</v>
      </c>
      <c r="J43" s="30">
        <f>SUMIFS(Raw!$F:$F,Raw!$C:$C,J$5,Raw!$A:$A,$A$4,Raw!$B:$B,$A43)</f>
        <v>37177</v>
      </c>
      <c r="K43" s="30">
        <f>SUMIFS(Raw!$F:$F,Raw!$C:$C,K$5,Raw!$A:$A,$A$4,Raw!$B:$B,$A43)</f>
        <v>60526</v>
      </c>
      <c r="L43" s="36">
        <f t="shared" si="14"/>
        <v>0.61423190034034958</v>
      </c>
      <c r="M43" s="30">
        <f>SUMIFS(Raw!$F:$F,Raw!$C:$C,M$5,Raw!$A:$A,$A$4,Raw!$B:$B,$A43)</f>
        <v>2667</v>
      </c>
      <c r="N43" s="30">
        <f>SUMIFS(Raw!$F:$F,Raw!$C:$C,N$5,Raw!$A:$A,$A$4,Raw!$B:$B,$A43)</f>
        <v>10602</v>
      </c>
      <c r="O43" s="36">
        <f t="shared" si="15"/>
        <v>0.25155631013016411</v>
      </c>
    </row>
    <row r="44" spans="1:15" x14ac:dyDescent="0.25">
      <c r="A44" s="25" t="str">
        <f>IF(Refs!A37="","",Refs!A37)</f>
        <v>111AA6</v>
      </c>
      <c r="B44" s="3" t="str">
        <f>IF(Refs!B37="","",Refs!B37)</f>
        <v>Isle of Wight</v>
      </c>
      <c r="D44" s="30">
        <f>SUMIFS(Raw!$F:$F,Raw!$C:$C,D$5,Raw!$A:$A,$A$4,Raw!$B:$B,$A44)</f>
        <v>1045</v>
      </c>
      <c r="E44" s="30">
        <f>SUMIFS(Raw!$F:$F,Raw!$C:$C,E$5,Raw!$A:$A,$A$4,Raw!$B:$B,$A44)</f>
        <v>7803</v>
      </c>
      <c r="F44" s="36">
        <f t="shared" si="12"/>
        <v>0.11810578661844484</v>
      </c>
      <c r="G44" s="30">
        <f>SUMIFS(Raw!$F:$F,Raw!$C:$C,G$5,Raw!$A:$A,$A$4,Raw!$B:$B,$A44)</f>
        <v>1122979</v>
      </c>
      <c r="H44" s="30">
        <f>SUMIFS(Raw!$F:$F,Raw!$C:$C,H$5,Raw!$A:$A,$A$4,Raw!$B:$B,$A44)</f>
        <v>7803</v>
      </c>
      <c r="I44" s="44">
        <f t="shared" si="13"/>
        <v>143.91631423811356</v>
      </c>
      <c r="J44" s="30">
        <f>SUMIFS(Raw!$F:$F,Raw!$C:$C,J$5,Raw!$A:$A,$A$4,Raw!$B:$B,$A44)</f>
        <v>4408</v>
      </c>
      <c r="K44" s="30">
        <f>SUMIFS(Raw!$F:$F,Raw!$C:$C,K$5,Raw!$A:$A,$A$4,Raw!$B:$B,$A44)</f>
        <v>8010</v>
      </c>
      <c r="L44" s="36">
        <f t="shared" si="14"/>
        <v>0.55031210986267165</v>
      </c>
      <c r="M44" s="30">
        <f>SUMIFS(Raw!$F:$F,Raw!$C:$C,M$5,Raw!$A:$A,$A$4,Raw!$B:$B,$A44)</f>
        <v>1312</v>
      </c>
      <c r="N44" s="30">
        <f>SUMIFS(Raw!$F:$F,Raw!$C:$C,N$5,Raw!$A:$A,$A$4,Raw!$B:$B,$A44)</f>
        <v>1565</v>
      </c>
      <c r="O44" s="36">
        <f t="shared" si="15"/>
        <v>0.83833865814696484</v>
      </c>
    </row>
    <row r="45" spans="1:15" x14ac:dyDescent="0.25">
      <c r="A45" s="25" t="str">
        <f>IF(Refs!A38="","",Refs!A38)</f>
        <v>111AI9</v>
      </c>
      <c r="B45" s="3" t="str">
        <f>IF(Refs!B38="","",Refs!B38)</f>
        <v>Kent, Medway &amp; Sussex</v>
      </c>
      <c r="D45" s="30">
        <f>SUMIFS(Raw!$F:$F,Raw!$C:$C,D$5,Raw!$A:$A,$A$4,Raw!$B:$B,$A45)</f>
        <v>17371</v>
      </c>
      <c r="E45" s="30">
        <f>SUMIFS(Raw!$F:$F,Raw!$C:$C,E$5,Raw!$A:$A,$A$4,Raw!$B:$B,$A45)</f>
        <v>84254</v>
      </c>
      <c r="F45" s="36">
        <f t="shared" si="12"/>
        <v>0.17093234932349324</v>
      </c>
      <c r="G45" s="30">
        <f>SUMIFS(Raw!$F:$F,Raw!$C:$C,G$5,Raw!$A:$A,$A$4,Raw!$B:$B,$A45)</f>
        <v>27048109</v>
      </c>
      <c r="H45" s="30">
        <f>SUMIFS(Raw!$F:$F,Raw!$C:$C,H$5,Raw!$A:$A,$A$4,Raw!$B:$B,$A45)</f>
        <v>84254</v>
      </c>
      <c r="I45" s="44">
        <f t="shared" si="13"/>
        <v>321.03056234718827</v>
      </c>
      <c r="J45" s="30">
        <f>SUMIFS(Raw!$F:$F,Raw!$C:$C,J$5,Raw!$A:$A,$A$4,Raw!$B:$B,$A45)</f>
        <v>37257</v>
      </c>
      <c r="K45" s="30">
        <f>SUMIFS(Raw!$F:$F,Raw!$C:$C,K$5,Raw!$A:$A,$A$4,Raw!$B:$B,$A45)</f>
        <v>83067</v>
      </c>
      <c r="L45" s="36">
        <f t="shared" si="14"/>
        <v>0.44851746180793817</v>
      </c>
      <c r="M45" s="30">
        <f>SUMIFS(Raw!$F:$F,Raw!$C:$C,M$5,Raw!$A:$A,$A$4,Raw!$B:$B,$A45)</f>
        <v>5482</v>
      </c>
      <c r="N45" s="30">
        <f>SUMIFS(Raw!$F:$F,Raw!$C:$C,N$5,Raw!$A:$A,$A$4,Raw!$B:$B,$A45)</f>
        <v>15783</v>
      </c>
      <c r="O45" s="36">
        <f t="shared" si="15"/>
        <v>0.34733574098713804</v>
      </c>
    </row>
    <row r="46" spans="1:15" x14ac:dyDescent="0.25">
      <c r="A46" s="25" t="str">
        <f>IF(Refs!A39="","",Refs!A39)</f>
        <v>111AI2</v>
      </c>
      <c r="B46" s="3" t="str">
        <f>IF(Refs!B39="","",Refs!B39)</f>
        <v>Surrey Heartlands</v>
      </c>
      <c r="D46" s="30">
        <f>SUMIFS(Raw!$F:$F,Raw!$C:$C,D$5,Raw!$A:$A,$A$4,Raw!$B:$B,$A46)</f>
        <v>1664</v>
      </c>
      <c r="E46" s="30">
        <f>SUMIFS(Raw!$F:$F,Raw!$C:$C,E$5,Raw!$A:$A,$A$4,Raw!$B:$B,$A46)</f>
        <v>27232</v>
      </c>
      <c r="F46" s="36">
        <f t="shared" si="12"/>
        <v>5.7585825027685493E-2</v>
      </c>
      <c r="G46" s="30">
        <f>SUMIFS(Raw!$F:$F,Raw!$C:$C,G$5,Raw!$A:$A,$A$4,Raw!$B:$B,$A46)</f>
        <v>4361016</v>
      </c>
      <c r="H46" s="30">
        <f>SUMIFS(Raw!$F:$F,Raw!$C:$C,H$5,Raw!$A:$A,$A$4,Raw!$B:$B,$A46)</f>
        <v>27232</v>
      </c>
      <c r="I46" s="44">
        <f t="shared" si="13"/>
        <v>160.14306698002349</v>
      </c>
      <c r="J46" s="30">
        <f>SUMIFS(Raw!$F:$F,Raw!$C:$C,J$5,Raw!$A:$A,$A$4,Raw!$B:$B,$A46)</f>
        <v>11773</v>
      </c>
      <c r="K46" s="30">
        <f>SUMIFS(Raw!$F:$F,Raw!$C:$C,K$5,Raw!$A:$A,$A$4,Raw!$B:$B,$A46)</f>
        <v>23411</v>
      </c>
      <c r="L46" s="36">
        <f t="shared" si="14"/>
        <v>0.50288326000598005</v>
      </c>
      <c r="M46" s="30">
        <f>SUMIFS(Raw!$F:$F,Raw!$C:$C,M$5,Raw!$A:$A,$A$4,Raw!$B:$B,$A46)</f>
        <v>1665</v>
      </c>
      <c r="N46" s="30">
        <f>SUMIFS(Raw!$F:$F,Raw!$C:$C,N$5,Raw!$A:$A,$A$4,Raw!$B:$B,$A46)</f>
        <v>5896</v>
      </c>
      <c r="O46" s="36">
        <f t="shared" si="15"/>
        <v>0.28239484396200815</v>
      </c>
    </row>
    <row r="47" spans="1:15" x14ac:dyDescent="0.25">
      <c r="A47" s="25" t="str">
        <f>IF(Refs!A40="","",Refs!A40)</f>
        <v>111AG9</v>
      </c>
      <c r="B47" s="3" t="str">
        <f>IF(Refs!B40="","",Refs!B40)</f>
        <v>Thames Valley</v>
      </c>
      <c r="D47" s="30">
        <f>SUMIFS(Raw!$F:$F,Raw!$C:$C,D$5,Raw!$A:$A,$A$4,Raw!$B:$B,$A47)</f>
        <v>6929</v>
      </c>
      <c r="E47" s="30">
        <f>SUMIFS(Raw!$F:$F,Raw!$C:$C,E$5,Raw!$A:$A,$A$4,Raw!$B:$B,$A47)</f>
        <v>76136</v>
      </c>
      <c r="F47" s="36">
        <f t="shared" si="12"/>
        <v>8.3416601456690539E-2</v>
      </c>
      <c r="G47" s="30">
        <f>SUMIFS(Raw!$F:$F,Raw!$C:$C,G$5,Raw!$A:$A,$A$4,Raw!$B:$B,$A47)</f>
        <v>15705432</v>
      </c>
      <c r="H47" s="30">
        <f>SUMIFS(Raw!$F:$F,Raw!$C:$C,H$5,Raw!$A:$A,$A$4,Raw!$B:$B,$A47)</f>
        <v>76136</v>
      </c>
      <c r="I47" s="44">
        <f t="shared" si="13"/>
        <v>206.2812861195755</v>
      </c>
      <c r="J47" s="30">
        <f>SUMIFS(Raw!$F:$F,Raw!$C:$C,J$5,Raw!$A:$A,$A$4,Raw!$B:$B,$A47)</f>
        <v>23660</v>
      </c>
      <c r="K47" s="30">
        <f>SUMIFS(Raw!$F:$F,Raw!$C:$C,K$5,Raw!$A:$A,$A$4,Raw!$B:$B,$A47)</f>
        <v>67741</v>
      </c>
      <c r="L47" s="36">
        <f t="shared" si="14"/>
        <v>0.34927148993962298</v>
      </c>
      <c r="M47" s="30">
        <f>SUMIFS(Raw!$F:$F,Raw!$C:$C,M$5,Raw!$A:$A,$A$4,Raw!$B:$B,$A47)</f>
        <v>3396</v>
      </c>
      <c r="N47" s="30">
        <f>SUMIFS(Raw!$F:$F,Raw!$C:$C,N$5,Raw!$A:$A,$A$4,Raw!$B:$B,$A47)</f>
        <v>11521</v>
      </c>
      <c r="O47" s="36">
        <f t="shared" si="15"/>
        <v>0.29476607933339122</v>
      </c>
    </row>
    <row r="48" spans="1:15" ht="19.350000000000001" customHeight="1" x14ac:dyDescent="0.25">
      <c r="A48" s="25" t="str">
        <f>IF(Refs!A41="","",Refs!A41)</f>
        <v>111AL6</v>
      </c>
      <c r="B48" s="3" t="str">
        <f>IF(Refs!B41="","",Refs!B41)</f>
        <v>BaNES, Swindon &amp; Wiltshire (Medvivo-PPG)</v>
      </c>
      <c r="D48" s="30">
        <f>SUMIFS(Raw!$F:$F,Raw!$C:$C,D$5,Raw!$A:$A,$A$4,Raw!$B:$B,$A48)</f>
        <v>1820</v>
      </c>
      <c r="E48" s="30">
        <f>SUMIFS(Raw!$F:$F,Raw!$C:$C,E$5,Raw!$A:$A,$A$4,Raw!$B:$B,$A48)</f>
        <v>35324</v>
      </c>
      <c r="F48" s="36">
        <f t="shared" si="12"/>
        <v>4.8998492354081415E-2</v>
      </c>
      <c r="G48" s="30">
        <f>SUMIFS(Raw!$F:$F,Raw!$C:$C,G$5,Raw!$A:$A,$A$4,Raw!$B:$B,$A48)</f>
        <v>2852275</v>
      </c>
      <c r="H48" s="30">
        <f>SUMIFS(Raw!$F:$F,Raw!$C:$C,H$5,Raw!$A:$A,$A$4,Raw!$B:$B,$A48)</f>
        <v>35324</v>
      </c>
      <c r="I48" s="44">
        <f t="shared" si="13"/>
        <v>80.746093307666172</v>
      </c>
      <c r="J48" s="30">
        <f>SUMIFS(Raw!$F:$F,Raw!$C:$C,J$5,Raw!$A:$A,$A$4,Raw!$B:$B,$A48)</f>
        <v>17162</v>
      </c>
      <c r="K48" s="30">
        <f>SUMIFS(Raw!$F:$F,Raw!$C:$C,K$5,Raw!$A:$A,$A$4,Raw!$B:$B,$A48)</f>
        <v>30607</v>
      </c>
      <c r="L48" s="36">
        <f t="shared" si="14"/>
        <v>0.5607214036004835</v>
      </c>
      <c r="M48" s="30">
        <f>SUMIFS(Raw!$F:$F,Raw!$C:$C,M$5,Raw!$A:$A,$A$4,Raw!$B:$B,$A48)</f>
        <v>3226</v>
      </c>
      <c r="N48" s="30">
        <f>SUMIFS(Raw!$F:$F,Raw!$C:$C,N$5,Raw!$A:$A,$A$4,Raw!$B:$B,$A48)</f>
        <v>7826</v>
      </c>
      <c r="O48" s="36">
        <f t="shared" si="15"/>
        <v>0.41221569128545871</v>
      </c>
    </row>
    <row r="49" spans="1:15" x14ac:dyDescent="0.25">
      <c r="A49" s="25" t="str">
        <f>IF(Refs!A42="","",Refs!A42)</f>
        <v>111AI5</v>
      </c>
      <c r="B49" s="3" t="str">
        <f>IF(Refs!B42="","",Refs!B42)</f>
        <v>Bristol, North Somerset &amp; South Gloucestershire (BRISDOC)</v>
      </c>
      <c r="D49" s="30">
        <f>SUMIFS(Raw!$F:$F,Raw!$C:$C,D$5,Raw!$A:$A,$A$4,Raw!$B:$B,$A49)</f>
        <v>1514</v>
      </c>
      <c r="E49" s="30">
        <f>SUMIFS(Raw!$F:$F,Raw!$C:$C,E$5,Raw!$A:$A,$A$4,Raw!$B:$B,$A49)</f>
        <v>32829</v>
      </c>
      <c r="F49" s="36">
        <f t="shared" si="12"/>
        <v>4.4084675188539146E-2</v>
      </c>
      <c r="G49" s="30">
        <f>SUMIFS(Raw!$F:$F,Raw!$C:$C,G$5,Raw!$A:$A,$A$4,Raw!$B:$B,$A49)</f>
        <v>3883489</v>
      </c>
      <c r="H49" s="30">
        <f>SUMIFS(Raw!$F:$F,Raw!$C:$C,H$5,Raw!$A:$A,$A$4,Raw!$B:$B,$A49)</f>
        <v>32829</v>
      </c>
      <c r="I49" s="44">
        <f t="shared" si="13"/>
        <v>118.29446525937433</v>
      </c>
      <c r="J49" s="30">
        <f>SUMIFS(Raw!$F:$F,Raw!$C:$C,J$5,Raw!$A:$A,$A$4,Raw!$B:$B,$A49)</f>
        <v>15764</v>
      </c>
      <c r="K49" s="30">
        <f>SUMIFS(Raw!$F:$F,Raw!$C:$C,K$5,Raw!$A:$A,$A$4,Raw!$B:$B,$A49)</f>
        <v>30603</v>
      </c>
      <c r="L49" s="36">
        <f t="shared" si="14"/>
        <v>0.51511289742835664</v>
      </c>
      <c r="M49" s="30">
        <f>SUMIFS(Raw!$F:$F,Raw!$C:$C,M$5,Raw!$A:$A,$A$4,Raw!$B:$B,$A49)</f>
        <v>2429</v>
      </c>
      <c r="N49" s="30">
        <f>SUMIFS(Raw!$F:$F,Raw!$C:$C,N$5,Raw!$A:$A,$A$4,Raw!$B:$B,$A49)</f>
        <v>7579</v>
      </c>
      <c r="O49" s="36">
        <f t="shared" si="15"/>
        <v>0.32049082992479216</v>
      </c>
    </row>
    <row r="50" spans="1:15" x14ac:dyDescent="0.25">
      <c r="A50" s="25" t="str">
        <f>IF(Refs!A43="","",Refs!A43)</f>
        <v>111AL3</v>
      </c>
      <c r="B50" s="3" t="str">
        <f>IF(Refs!B43="","",Refs!B43)</f>
        <v>Cornwall (HUC)</v>
      </c>
      <c r="D50" s="30">
        <f>SUMIFS(Raw!$F:$F,Raw!$C:$C,D$5,Raw!$A:$A,$A$4,Raw!$B:$B,$A50)</f>
        <v>4456</v>
      </c>
      <c r="E50" s="30">
        <f>SUMIFS(Raw!$F:$F,Raw!$C:$C,E$5,Raw!$A:$A,$A$4,Raw!$B:$B,$A50)</f>
        <v>16710</v>
      </c>
      <c r="F50" s="36">
        <f t="shared" si="12"/>
        <v>0.21052631578947367</v>
      </c>
      <c r="G50" s="30">
        <f>SUMIFS(Raw!$F:$F,Raw!$C:$C,G$5,Raw!$A:$A,$A$4,Raw!$B:$B,$A50)</f>
        <v>7111747</v>
      </c>
      <c r="H50" s="30">
        <f>SUMIFS(Raw!$F:$F,Raw!$C:$C,H$5,Raw!$A:$A,$A$4,Raw!$B:$B,$A50)</f>
        <v>16710</v>
      </c>
      <c r="I50" s="44">
        <f t="shared" si="13"/>
        <v>425.59826451226809</v>
      </c>
      <c r="J50" s="30">
        <f>SUMIFS(Raw!$F:$F,Raw!$C:$C,J$5,Raw!$A:$A,$A$4,Raw!$B:$B,$A50)</f>
        <v>12746</v>
      </c>
      <c r="K50" s="30">
        <f>SUMIFS(Raw!$F:$F,Raw!$C:$C,K$5,Raw!$A:$A,$A$4,Raw!$B:$B,$A50)</f>
        <v>16476</v>
      </c>
      <c r="L50" s="36">
        <f t="shared" si="14"/>
        <v>0.77361009953872295</v>
      </c>
      <c r="M50" s="30">
        <f>SUMIFS(Raw!$F:$F,Raw!$C:$C,M$5,Raw!$A:$A,$A$4,Raw!$B:$B,$A50)</f>
        <v>1891</v>
      </c>
      <c r="N50" s="30">
        <f>SUMIFS(Raw!$F:$F,Raw!$C:$C,N$5,Raw!$A:$A,$A$4,Raw!$B:$B,$A50)</f>
        <v>3453</v>
      </c>
      <c r="O50" s="36">
        <f t="shared" si="15"/>
        <v>0.54763973356501594</v>
      </c>
    </row>
    <row r="51" spans="1:15" x14ac:dyDescent="0.25">
      <c r="A51" s="25" t="str">
        <f>IF(Refs!A44="","",Refs!A44)</f>
        <v>111AL2</v>
      </c>
      <c r="B51" s="3" t="str">
        <f>IF(Refs!B44="","",Refs!B44)</f>
        <v>Devon (PPG)</v>
      </c>
      <c r="D51" s="30">
        <f>SUMIFS(Raw!$F:$F,Raw!$C:$C,D$5,Raw!$A:$A,$A$4,Raw!$B:$B,$A51)</f>
        <v>1847</v>
      </c>
      <c r="E51" s="30">
        <f>SUMIFS(Raw!$F:$F,Raw!$C:$C,E$5,Raw!$A:$A,$A$4,Raw!$B:$B,$A51)</f>
        <v>31564</v>
      </c>
      <c r="F51" s="36">
        <f t="shared" si="12"/>
        <v>5.5281194816078537E-2</v>
      </c>
      <c r="G51" s="30">
        <f>SUMIFS(Raw!$F:$F,Raw!$C:$C,G$5,Raw!$A:$A,$A$4,Raw!$B:$B,$A51)</f>
        <v>4897827</v>
      </c>
      <c r="H51" s="30">
        <f>SUMIFS(Raw!$F:$F,Raw!$C:$C,H$5,Raw!$A:$A,$A$4,Raw!$B:$B,$A51)</f>
        <v>31564</v>
      </c>
      <c r="I51" s="44">
        <f t="shared" si="13"/>
        <v>155.17130274996831</v>
      </c>
      <c r="J51" s="30">
        <f>SUMIFS(Raw!$F:$F,Raw!$C:$C,J$5,Raw!$A:$A,$A$4,Raw!$B:$B,$A51)</f>
        <v>17050</v>
      </c>
      <c r="K51" s="30">
        <f>SUMIFS(Raw!$F:$F,Raw!$C:$C,K$5,Raw!$A:$A,$A$4,Raw!$B:$B,$A51)</f>
        <v>29001</v>
      </c>
      <c r="L51" s="36">
        <f t="shared" si="14"/>
        <v>0.58791076169787249</v>
      </c>
      <c r="M51" s="30">
        <f>SUMIFS(Raw!$F:$F,Raw!$C:$C,M$5,Raw!$A:$A,$A$4,Raw!$B:$B,$A51)</f>
        <v>2617</v>
      </c>
      <c r="N51" s="30">
        <f>SUMIFS(Raw!$F:$F,Raw!$C:$C,N$5,Raw!$A:$A,$A$4,Raw!$B:$B,$A51)</f>
        <v>8412</v>
      </c>
      <c r="O51" s="36">
        <f t="shared" si="15"/>
        <v>0.31110318592486924</v>
      </c>
    </row>
    <row r="52" spans="1:15" x14ac:dyDescent="0.25">
      <c r="A52" s="25" t="str">
        <f>IF(Refs!A45="","",Refs!A45)</f>
        <v>111AI4</v>
      </c>
      <c r="B52" s="3" t="str">
        <f>IF(Refs!B45="","",Refs!B45)</f>
        <v>Dorset (DHC)</v>
      </c>
      <c r="D52" s="30">
        <f>SUMIFS(Raw!$F:$F,Raw!$C:$C,D$5,Raw!$A:$A,$A$4,Raw!$B:$B,$A52)</f>
        <v>699</v>
      </c>
      <c r="E52" s="30">
        <f>SUMIFS(Raw!$F:$F,Raw!$C:$C,E$5,Raw!$A:$A,$A$4,Raw!$B:$B,$A52)</f>
        <v>27718</v>
      </c>
      <c r="F52" s="36">
        <f t="shared" si="12"/>
        <v>2.4597951930182636E-2</v>
      </c>
      <c r="G52" s="30">
        <f>SUMIFS(Raw!$F:$F,Raw!$C:$C,G$5,Raw!$A:$A,$A$4,Raw!$B:$B,$A52)</f>
        <v>844532</v>
      </c>
      <c r="H52" s="30">
        <f>SUMIFS(Raw!$F:$F,Raw!$C:$C,H$5,Raw!$A:$A,$A$4,Raw!$B:$B,$A52)</f>
        <v>27718</v>
      </c>
      <c r="I52" s="44">
        <f t="shared" si="13"/>
        <v>30.46872068691825</v>
      </c>
      <c r="J52" s="30">
        <f>SUMIFS(Raw!$F:$F,Raw!$C:$C,J$5,Raw!$A:$A,$A$4,Raw!$B:$B,$A52)</f>
        <v>11139</v>
      </c>
      <c r="K52" s="30">
        <f>SUMIFS(Raw!$F:$F,Raw!$C:$C,K$5,Raw!$A:$A,$A$4,Raw!$B:$B,$A52)</f>
        <v>27408</v>
      </c>
      <c r="L52" s="36">
        <f t="shared" si="14"/>
        <v>0.40641418563922943</v>
      </c>
      <c r="M52" s="30">
        <f>SUMIFS(Raw!$F:$F,Raw!$C:$C,M$5,Raw!$A:$A,$A$4,Raw!$B:$B,$A52)</f>
        <v>1840</v>
      </c>
      <c r="N52" s="30">
        <f>SUMIFS(Raw!$F:$F,Raw!$C:$C,N$5,Raw!$A:$A,$A$4,Raw!$B:$B,$A52)</f>
        <v>6403</v>
      </c>
      <c r="O52" s="36">
        <f t="shared" si="15"/>
        <v>0.28736529751678902</v>
      </c>
    </row>
    <row r="53" spans="1:15" x14ac:dyDescent="0.25">
      <c r="A53" s="25" t="str">
        <f>IF(Refs!A46="","",Refs!A46)</f>
        <v>111AH2</v>
      </c>
      <c r="B53" s="3" t="str">
        <f>IF(Refs!B46="","",Refs!B46)</f>
        <v>Gloucestershire</v>
      </c>
      <c r="D53" s="30">
        <f>SUMIFS(Raw!$F:$F,Raw!$C:$C,D$5,Raw!$A:$A,$A$4,Raw!$B:$B,$A53)</f>
        <v>1131</v>
      </c>
      <c r="E53" s="30">
        <f>SUMIFS(Raw!$F:$F,Raw!$C:$C,E$5,Raw!$A:$A,$A$4,Raw!$B:$B,$A53)</f>
        <v>17325</v>
      </c>
      <c r="F53" s="36">
        <f t="shared" si="12"/>
        <v>6.1280884265279584E-2</v>
      </c>
      <c r="G53" s="30">
        <f>SUMIFS(Raw!$F:$F,Raw!$C:$C,G$5,Raw!$A:$A,$A$4,Raw!$B:$B,$A53)</f>
        <v>2837763</v>
      </c>
      <c r="H53" s="30">
        <f>SUMIFS(Raw!$F:$F,Raw!$C:$C,H$5,Raw!$A:$A,$A$4,Raw!$B:$B,$A53)</f>
        <v>17325</v>
      </c>
      <c r="I53" s="44">
        <f t="shared" si="13"/>
        <v>163.79584415584415</v>
      </c>
      <c r="J53" s="30">
        <f>SUMIFS(Raw!$F:$F,Raw!$C:$C,J$5,Raw!$A:$A,$A$4,Raw!$B:$B,$A53)</f>
        <v>7682</v>
      </c>
      <c r="K53" s="30">
        <f>SUMIFS(Raw!$F:$F,Raw!$C:$C,K$5,Raw!$A:$A,$A$4,Raw!$B:$B,$A53)</f>
        <v>14913</v>
      </c>
      <c r="L53" s="36">
        <f t="shared" si="14"/>
        <v>0.51512103533829545</v>
      </c>
      <c r="M53" s="30">
        <f>SUMIFS(Raw!$F:$F,Raw!$C:$C,M$5,Raw!$A:$A,$A$4,Raw!$B:$B,$A53)</f>
        <v>1199</v>
      </c>
      <c r="N53" s="30">
        <f>SUMIFS(Raw!$F:$F,Raw!$C:$C,N$5,Raw!$A:$A,$A$4,Raw!$B:$B,$A53)</f>
        <v>4086</v>
      </c>
      <c r="O53" s="36">
        <f t="shared" si="15"/>
        <v>0.29344101811062162</v>
      </c>
    </row>
    <row r="54" spans="1:15" x14ac:dyDescent="0.25">
      <c r="A54" s="25" t="str">
        <f>IF(Refs!A47="","",Refs!A47)</f>
        <v>111AL5</v>
      </c>
      <c r="B54" s="3" t="str">
        <f>IF(Refs!B47="","",Refs!B47)</f>
        <v>Somerset (HUC)</v>
      </c>
      <c r="D54" s="30">
        <f>SUMIFS(Raw!$F:$F,Raw!$C:$C,D$5,Raw!$A:$A,$A$4,Raw!$B:$B,$A54)</f>
        <v>6007</v>
      </c>
      <c r="E54" s="30">
        <f>SUMIFS(Raw!$F:$F,Raw!$C:$C,E$5,Raw!$A:$A,$A$4,Raw!$B:$B,$A54)</f>
        <v>13990</v>
      </c>
      <c r="F54" s="36">
        <f t="shared" si="12"/>
        <v>0.30039505925888882</v>
      </c>
      <c r="G54" s="30">
        <f>SUMIFS(Raw!$F:$F,Raw!$C:$C,G$5,Raw!$A:$A,$A$4,Raw!$B:$B,$A54)</f>
        <v>9728379</v>
      </c>
      <c r="H54" s="30">
        <f>SUMIFS(Raw!$F:$F,Raw!$C:$C,H$5,Raw!$A:$A,$A$4,Raw!$B:$B,$A54)</f>
        <v>13990</v>
      </c>
      <c r="I54" s="44">
        <f t="shared" si="13"/>
        <v>695.3809149392423</v>
      </c>
      <c r="J54" s="30">
        <f>SUMIFS(Raw!$F:$F,Raw!$C:$C,J$5,Raw!$A:$A,$A$4,Raw!$B:$B,$A54)</f>
        <v>9019</v>
      </c>
      <c r="K54" s="30">
        <f>SUMIFS(Raw!$F:$F,Raw!$C:$C,K$5,Raw!$A:$A,$A$4,Raw!$B:$B,$A54)</f>
        <v>13232</v>
      </c>
      <c r="L54" s="36">
        <f t="shared" si="14"/>
        <v>0.68160519951632403</v>
      </c>
      <c r="M54" s="30">
        <f>SUMIFS(Raw!$F:$F,Raw!$C:$C,M$5,Raw!$A:$A,$A$4,Raw!$B:$B,$A54)</f>
        <v>2021</v>
      </c>
      <c r="N54" s="30">
        <f>SUMIFS(Raw!$F:$F,Raw!$C:$C,N$5,Raw!$A:$A,$A$4,Raw!$B:$B,$A54)</f>
        <v>3123</v>
      </c>
      <c r="O54" s="36">
        <f t="shared" si="15"/>
        <v>0.64713416586615435</v>
      </c>
    </row>
    <row r="55" spans="1:15" ht="23.4" customHeight="1" x14ac:dyDescent="0.25">
      <c r="A55" s="25" t="str">
        <f>IF(Refs!A48="","",Refs!A48)</f>
        <v>111NR1</v>
      </c>
      <c r="B55" s="3" t="str">
        <f>IF(Refs!B48="","",Refs!B48)</f>
        <v>National Resilience (Vocare)</v>
      </c>
      <c r="D55" s="30">
        <f>SUMIFS(Raw!$F:$F,Raw!$C:$C,D$5,Raw!$A:$A,$A$4,Raw!$B:$B,$A55)</f>
        <v>9918</v>
      </c>
      <c r="E55" s="30">
        <f>SUMIFS(Raw!$F:$F,Raw!$C:$C,E$5,Raw!$A:$A,$A$4,Raw!$B:$B,$A55)</f>
        <v>73729</v>
      </c>
      <c r="F55" s="36">
        <f t="shared" si="12"/>
        <v>0.11856970363551592</v>
      </c>
      <c r="G55" s="30">
        <f>SUMIFS(Raw!$F:$F,Raw!$C:$C,G$5,Raw!$A:$A,$A$4,Raw!$B:$B,$A55)</f>
        <v>8972357</v>
      </c>
      <c r="H55" s="30">
        <f>SUMIFS(Raw!$F:$F,Raw!$C:$C,H$5,Raw!$A:$A,$A$4,Raw!$B:$B,$A55)</f>
        <v>73729</v>
      </c>
      <c r="I55" s="44">
        <f t="shared" si="13"/>
        <v>121.69372973999376</v>
      </c>
      <c r="J55" s="30">
        <f>SUMIFS(Raw!$F:$F,Raw!$C:$C,J$5,Raw!$A:$A,$A$4,Raw!$B:$B,$A55)</f>
        <v>16952</v>
      </c>
      <c r="K55" s="30">
        <f>SUMIFS(Raw!$F:$F,Raw!$C:$C,K$5,Raw!$A:$A,$A$4,Raw!$B:$B,$A55)</f>
        <v>66424</v>
      </c>
      <c r="L55" s="36">
        <f t="shared" si="14"/>
        <v>0.25520896061664461</v>
      </c>
      <c r="M55" s="30">
        <f>SUMIFS(Raw!$F:$F,Raw!$C:$C,M$5,Raw!$A:$A,$A$4,Raw!$B:$B,$A55)</f>
        <v>1737</v>
      </c>
      <c r="N55" s="30">
        <f>SUMIFS(Raw!$F:$F,Raw!$C:$C,N$5,Raw!$A:$A,$A$4,Raw!$B:$B,$A55)</f>
        <v>11242</v>
      </c>
      <c r="O55" s="36">
        <f t="shared" si="15"/>
        <v>0.15450987368795588</v>
      </c>
    </row>
    <row r="56" spans="1:15" x14ac:dyDescent="0.25">
      <c r="A56" s="13"/>
    </row>
    <row r="57" spans="1:15" ht="12.75" customHeight="1" x14ac:dyDescent="0.25">
      <c r="A57" s="126"/>
      <c r="B57" s="126"/>
    </row>
    <row r="58" spans="1:15" ht="12.75" customHeight="1" x14ac:dyDescent="0.25">
      <c r="A58" s="127"/>
      <c r="B58" s="127"/>
    </row>
    <row r="59" spans="1:15" x14ac:dyDescent="0.25">
      <c r="A59" s="55"/>
      <c r="B59" s="55"/>
    </row>
    <row r="60" spans="1:15" x14ac:dyDescent="0.25">
      <c r="A60" s="55"/>
      <c r="B60" s="55"/>
    </row>
    <row r="61" spans="1:15" x14ac:dyDescent="0.25">
      <c r="A61" s="55"/>
      <c r="B61" s="55"/>
      <c r="F61" s="3"/>
      <c r="I61" s="3"/>
    </row>
    <row r="62" spans="1:15" x14ac:dyDescent="0.25">
      <c r="A62" s="55"/>
      <c r="B62" s="55"/>
      <c r="F62" s="3"/>
      <c r="I62" s="3"/>
    </row>
    <row r="63" spans="1:15" x14ac:dyDescent="0.25">
      <c r="A63" s="55"/>
      <c r="B63" s="55"/>
      <c r="F63" s="3"/>
      <c r="I63" s="3"/>
    </row>
    <row r="64" spans="1:15" x14ac:dyDescent="0.25">
      <c r="A64" s="55"/>
      <c r="B64" s="55"/>
      <c r="F64" s="3"/>
      <c r="I64" s="3"/>
    </row>
    <row r="65" spans="1:9" x14ac:dyDescent="0.25">
      <c r="A65" s="55"/>
      <c r="B65" s="55"/>
      <c r="F65" s="3"/>
      <c r="I65" s="3"/>
    </row>
    <row r="66" spans="1:9" ht="169.35" customHeight="1" x14ac:dyDescent="0.25">
      <c r="A66" s="54"/>
      <c r="B66" s="54"/>
      <c r="F66" s="3"/>
      <c r="I66" s="3"/>
    </row>
    <row r="67" spans="1:9" x14ac:dyDescent="0.25">
      <c r="A67" s="54"/>
      <c r="B67" s="54"/>
      <c r="F67" s="3"/>
      <c r="I67" s="3"/>
    </row>
    <row r="68" spans="1:9" x14ac:dyDescent="0.25">
      <c r="A68" s="54"/>
      <c r="B68" s="54"/>
      <c r="F68" s="3"/>
      <c r="I68" s="3"/>
    </row>
    <row r="69" spans="1:9" x14ac:dyDescent="0.25">
      <c r="A69" s="54"/>
      <c r="B69" s="54"/>
      <c r="F69" s="3"/>
      <c r="I69" s="3"/>
    </row>
    <row r="70" spans="1:9" x14ac:dyDescent="0.25">
      <c r="A70" s="54"/>
      <c r="B70" s="54"/>
      <c r="F70" s="3"/>
      <c r="I70" s="3"/>
    </row>
    <row r="71" spans="1:9" x14ac:dyDescent="0.25">
      <c r="A71" s="54"/>
      <c r="B71" s="54"/>
      <c r="F71" s="3"/>
      <c r="I71" s="3"/>
    </row>
    <row r="72" spans="1:9" x14ac:dyDescent="0.25">
      <c r="A72" s="54"/>
      <c r="B72" s="54"/>
      <c r="F72" s="3"/>
      <c r="I72" s="3"/>
    </row>
    <row r="73" spans="1:9" x14ac:dyDescent="0.25">
      <c r="A73" s="54"/>
      <c r="B73" s="54"/>
      <c r="F73" s="3"/>
      <c r="I73" s="3"/>
    </row>
  </sheetData>
  <mergeCells count="5">
    <mergeCell ref="A2:B2"/>
    <mergeCell ref="A4:B4"/>
    <mergeCell ref="A57:B57"/>
    <mergeCell ref="A58:B58"/>
    <mergeCell ref="A6:B6"/>
  </mergeCells>
  <conditionalFormatting sqref="A1">
    <cfRule type="cellIs" dxfId="6" priority="71" operator="notEqual">
      <formula>0</formula>
    </cfRule>
  </conditionalFormatting>
  <conditionalFormatting sqref="C3:O3">
    <cfRule type="cellIs" dxfId="5" priority="72" operator="notEqual">
      <formula>0</formula>
    </cfRule>
  </conditionalFormatting>
  <conditionalFormatting sqref="D9:O9 D11:O18 D20:O55">
    <cfRule type="cellIs" dxfId="4" priority="1" operator="equal">
      <formula>0</formula>
    </cfRule>
  </conditionalFormatting>
  <pageMargins left="0.7" right="0.7" top="0.75" bottom="0.75" header="0.3" footer="0.3"/>
  <ignoredErrors>
    <ignoredError sqref="J19:L19 J6:L6 J9:L17 G9:I17 I6 G19:I19 F9:F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K78"/>
  <sheetViews>
    <sheetView showGridLines="0" zoomScaleNormal="100" workbookViewId="0">
      <pane xSplit="2" ySplit="8" topLeftCell="C9" activePane="bottomRight" state="frozen"/>
      <selection activeCell="B4" sqref="B4"/>
      <selection pane="topRight" activeCell="B4" sqref="B4"/>
      <selection pane="bottomLeft" activeCell="B4" sqref="B4"/>
      <selection pane="bottomRight" activeCell="A2" sqref="A2:B2"/>
    </sheetView>
  </sheetViews>
  <sheetFormatPr defaultColWidth="8.5546875" defaultRowHeight="13.2" x14ac:dyDescent="0.25"/>
  <cols>
    <col min="1" max="1" width="7.5546875" style="3" customWidth="1"/>
    <col min="2" max="2" width="38.5546875" style="3" customWidth="1"/>
    <col min="3" max="3" width="2.5546875" style="3" customWidth="1"/>
    <col min="4" max="6" width="12" style="3" bestFit="1" customWidth="1"/>
    <col min="7" max="7" width="12.5546875" style="3" bestFit="1" customWidth="1"/>
    <col min="8" max="8" width="10" style="3" bestFit="1" customWidth="1"/>
    <col min="9" max="9" width="14" style="3" customWidth="1"/>
    <col min="10" max="10" width="12" style="3" bestFit="1" customWidth="1"/>
    <col min="11" max="15" width="12.5546875" style="3" bestFit="1" customWidth="1"/>
    <col min="16" max="16" width="12" style="3" bestFit="1" customWidth="1"/>
    <col min="17" max="17" width="11.44140625" style="3" bestFit="1" customWidth="1"/>
    <col min="18" max="18" width="14.5546875" style="3" customWidth="1"/>
    <col min="19" max="19" width="15.5546875" style="3" customWidth="1"/>
    <col min="20" max="20" width="11.44140625" style="3" customWidth="1"/>
    <col min="21" max="21" width="12.5546875" style="3" bestFit="1" customWidth="1"/>
    <col min="22" max="22" width="12.5546875" style="3" customWidth="1"/>
    <col min="23" max="23" width="13.5546875" style="3" bestFit="1" customWidth="1"/>
    <col min="24" max="24" width="17.44140625" style="3" customWidth="1"/>
    <col min="25" max="25" width="16.44140625" style="3" customWidth="1"/>
    <col min="26" max="26" width="14.44140625" style="3" customWidth="1"/>
    <col min="27" max="27" width="12.5546875" style="3" bestFit="1" customWidth="1"/>
    <col min="28" max="28" width="13.5546875" style="3" bestFit="1" customWidth="1"/>
    <col min="29" max="29" width="12" style="3" customWidth="1"/>
    <col min="30" max="30" width="12.44140625" style="3" customWidth="1"/>
    <col min="31" max="31" width="13.5546875" style="3" customWidth="1"/>
    <col min="32" max="36" width="10.5546875" style="3" bestFit="1" customWidth="1"/>
    <col min="37" max="37" width="12.44140625" style="3" customWidth="1"/>
    <col min="38" max="43" width="9" style="3" bestFit="1" customWidth="1"/>
    <col min="44" max="16384" width="8.5546875" style="3"/>
  </cols>
  <sheetData>
    <row r="1" spans="1:37" ht="5.85" customHeight="1" x14ac:dyDescent="0.25">
      <c r="A1" s="22"/>
      <c r="B1" s="23" t="str">
        <f>IF(OR(C3&lt;&gt;0,A1&lt;&gt;0)=TRUE,"ERROR! CHECK VALIDATION SHEET","")</f>
        <v/>
      </c>
    </row>
    <row r="2" spans="1:37" ht="29.85" customHeight="1" x14ac:dyDescent="0.25">
      <c r="A2" s="123" t="s">
        <v>620</v>
      </c>
      <c r="B2" s="123"/>
      <c r="E2" s="30"/>
      <c r="F2" s="36"/>
      <c r="G2" s="36"/>
      <c r="Q2" s="36"/>
      <c r="T2" s="36"/>
      <c r="U2" s="36"/>
    </row>
    <row r="3" spans="1:37" s="24" customFormat="1" ht="5.85" customHeight="1" x14ac:dyDescent="0.25">
      <c r="C3" s="26"/>
      <c r="D3" s="22"/>
      <c r="W3" s="26"/>
    </row>
    <row r="4" spans="1:37" ht="14.85" customHeight="1" x14ac:dyDescent="0.25">
      <c r="A4" s="124">
        <f>Raw!A2</f>
        <v>45352</v>
      </c>
      <c r="B4" s="124"/>
      <c r="C4" s="34"/>
      <c r="D4" s="128"/>
      <c r="E4" s="128"/>
      <c r="F4" s="128"/>
      <c r="G4" s="128"/>
      <c r="H4" s="128"/>
      <c r="I4" s="128"/>
      <c r="J4" s="128"/>
      <c r="K4" s="128"/>
      <c r="L4" s="128"/>
      <c r="M4" s="128"/>
      <c r="N4" s="128"/>
      <c r="O4" s="128"/>
      <c r="P4" s="128"/>
      <c r="Q4" s="128"/>
      <c r="R4" s="128"/>
      <c r="S4" s="128"/>
      <c r="T4" s="128"/>
      <c r="U4" s="128"/>
      <c r="V4" s="34"/>
      <c r="W4" s="34"/>
      <c r="X4" s="128"/>
      <c r="Y4" s="128"/>
      <c r="Z4" s="128"/>
      <c r="AA4" s="128"/>
      <c r="AB4" s="128"/>
      <c r="AC4" s="128"/>
      <c r="AD4" s="128"/>
      <c r="AE4" s="128"/>
      <c r="AF4" s="128"/>
      <c r="AG4" s="128"/>
      <c r="AH4" s="128"/>
      <c r="AI4" s="128"/>
      <c r="AJ4" s="128"/>
      <c r="AK4" s="128"/>
    </row>
    <row r="5" spans="1:37" x14ac:dyDescent="0.25">
      <c r="B5" s="34"/>
      <c r="D5" s="102" t="s">
        <v>14</v>
      </c>
      <c r="E5" s="102" t="s">
        <v>6</v>
      </c>
      <c r="F5" s="102" t="s">
        <v>3</v>
      </c>
      <c r="G5" s="102" t="s">
        <v>8</v>
      </c>
      <c r="H5" s="102" t="s">
        <v>237</v>
      </c>
      <c r="I5" s="102" t="s">
        <v>238</v>
      </c>
      <c r="J5" s="102" t="s">
        <v>239</v>
      </c>
      <c r="K5" s="102" t="s">
        <v>240</v>
      </c>
      <c r="L5" s="102" t="s">
        <v>273</v>
      </c>
      <c r="M5" s="102" t="s">
        <v>274</v>
      </c>
      <c r="N5" s="102" t="s">
        <v>275</v>
      </c>
      <c r="O5" s="102" t="s">
        <v>276</v>
      </c>
      <c r="P5" s="102" t="s">
        <v>7</v>
      </c>
      <c r="Q5" s="102" t="s">
        <v>5</v>
      </c>
      <c r="R5" s="102" t="s">
        <v>9</v>
      </c>
      <c r="S5" s="102" t="s">
        <v>4</v>
      </c>
      <c r="T5" s="102" t="s">
        <v>2</v>
      </c>
      <c r="U5" s="102" t="s">
        <v>10</v>
      </c>
      <c r="V5" s="104" t="s">
        <v>681</v>
      </c>
      <c r="W5" s="104" t="s">
        <v>12</v>
      </c>
      <c r="X5" s="102" t="s">
        <v>246</v>
      </c>
      <c r="Y5" s="102" t="s">
        <v>13</v>
      </c>
      <c r="Z5" s="102" t="s">
        <v>11</v>
      </c>
      <c r="AA5" s="102" t="s">
        <v>15</v>
      </c>
      <c r="AB5" s="102" t="s">
        <v>250</v>
      </c>
      <c r="AC5" s="102" t="s">
        <v>236</v>
      </c>
      <c r="AD5" s="102" t="s">
        <v>253</v>
      </c>
      <c r="AE5" s="102" t="s">
        <v>255</v>
      </c>
      <c r="AF5" s="102" t="s">
        <v>257</v>
      </c>
      <c r="AG5" s="102" t="s">
        <v>259</v>
      </c>
      <c r="AH5" s="102" t="s">
        <v>260</v>
      </c>
      <c r="AI5" s="102" t="s">
        <v>262</v>
      </c>
      <c r="AJ5" s="102" t="s">
        <v>263</v>
      </c>
      <c r="AK5" s="102" t="s">
        <v>265</v>
      </c>
    </row>
    <row r="6" spans="1:37" x14ac:dyDescent="0.25">
      <c r="B6" s="34"/>
      <c r="D6" s="102"/>
      <c r="E6" s="102"/>
      <c r="F6" s="102"/>
      <c r="G6" s="102"/>
      <c r="H6" s="102"/>
      <c r="I6" s="102"/>
      <c r="J6" s="102"/>
      <c r="K6" s="105" t="s">
        <v>281</v>
      </c>
      <c r="L6" s="105" t="s">
        <v>281</v>
      </c>
      <c r="M6" s="105" t="s">
        <v>281</v>
      </c>
      <c r="N6" s="105" t="s">
        <v>281</v>
      </c>
      <c r="O6" s="105" t="s">
        <v>281</v>
      </c>
      <c r="P6" s="102"/>
      <c r="Q6" s="102"/>
      <c r="R6" s="102"/>
      <c r="S6" s="102"/>
      <c r="T6" s="102"/>
      <c r="U6" s="102"/>
      <c r="V6" s="102"/>
      <c r="W6" s="102"/>
      <c r="X6" s="102"/>
      <c r="Y6" s="102"/>
      <c r="Z6" s="102"/>
      <c r="AA6" s="102"/>
      <c r="AB6" s="102"/>
      <c r="AC6" s="102"/>
      <c r="AD6" s="102"/>
      <c r="AE6" s="102"/>
      <c r="AF6" s="102"/>
      <c r="AG6" s="102"/>
      <c r="AH6" s="102"/>
      <c r="AI6" s="102"/>
      <c r="AJ6" s="102"/>
      <c r="AK6" s="102"/>
    </row>
    <row r="7" spans="1:37" s="27" customFormat="1" ht="108.75" customHeight="1" x14ac:dyDescent="0.25">
      <c r="A7" s="127"/>
      <c r="B7" s="127"/>
      <c r="C7" s="28"/>
      <c r="D7" s="56" t="str">
        <f>VLOOKUP(D$5,Refs!$F:$G,2,0)</f>
        <v>Number of calls received</v>
      </c>
      <c r="E7" s="56" t="str">
        <f>VLOOKUP(E$5,Refs!$F:$G,2,0)</f>
        <v>Number of answered calls</v>
      </c>
      <c r="F7" s="56" t="str">
        <f>VLOOKUP(F$5,Refs!$F:$G,2,0)</f>
        <v>Number of calls answered within 60 seconds</v>
      </c>
      <c r="G7" s="56" t="str">
        <f>VLOOKUP(G$5,Refs!$F:$G,2,0)</f>
        <v>Number of calls abandoned</v>
      </c>
      <c r="H7" s="56" t="str">
        <f>VLOOKUP(H$5,Refs!$F:$G,2,0)</f>
        <v>Calls abandoned in 30 seconds or less</v>
      </c>
      <c r="I7" s="56" t="str">
        <f>VLOOKUP(I$5,Refs!$F:$G,2,0)</f>
        <v>Calls abandoned in over 30 seconds and up to and including 60 seconds</v>
      </c>
      <c r="J7" s="56" t="str">
        <f>VLOOKUP(J$5,Refs!$F:$G,2,0)</f>
        <v>Calls abandoned after 60 seconds</v>
      </c>
      <c r="K7" s="56" t="str">
        <f>VLOOKUP(K$5,Refs!$F:$G,2,0)</f>
        <v>Total time to answer call</v>
      </c>
      <c r="L7" s="56" t="str">
        <f>VLOOKUP(L$5,Refs!$F:$G,2,0)</f>
        <v>95th centile call answer time minimum</v>
      </c>
      <c r="M7" s="56" t="str">
        <f>VLOOKUP(M$5,Refs!$F:$G,2,0)</f>
        <v>95th centile call answer time maximum</v>
      </c>
      <c r="N7" s="56" t="str">
        <f>VLOOKUP(N$5,Refs!$F:$G,2,0)</f>
        <v>99th centile call answer time minimum</v>
      </c>
      <c r="O7" s="56" t="str">
        <f>VLOOKUP(O$5,Refs!$F:$G,2,0)</f>
        <v>99th centile call answer time maximum</v>
      </c>
      <c r="P7" s="56" t="str">
        <f>VLOOKUP(P$5,Refs!$F:$G,2,0)</f>
        <v>Number of calls where person triaged</v>
      </c>
      <c r="Q7" s="56" t="str">
        <f>VLOOKUP(Q$5,Refs!$F:$G,2,0)</f>
        <v>Calls assessed by a clinician or Clinical Advisor</v>
      </c>
      <c r="R7" s="56" t="str">
        <f>VLOOKUP(R$5,Refs!$F:$G,2,0)</f>
        <v>Number of callers who needed to speak to a clinician or Clinical Advisor within 20 minutes (immediately)</v>
      </c>
      <c r="S7" s="56" t="str">
        <f>VLOOKUP(S$5,Refs!$F:$G,2,0)</f>
        <v>Number of callers who needed to speak to a clinician or Clinical Advisor within 20 minutes (immediately), who were warm transferred or received a call back within 20 minutes</v>
      </c>
      <c r="T7" s="56" t="str">
        <f>VLOOKUP(T$5,Refs!$F:$G,2,0)</f>
        <v>Number of ambulance dispositions</v>
      </c>
      <c r="U7" s="56" t="str">
        <f>VLOOKUP(U$5,Refs!$F:$G,2,0)</f>
        <v>Number of callers recommended to attend an ETC</v>
      </c>
      <c r="V7" s="56" t="str">
        <f>VLOOKUP(V$5,Refs!$F:$G,2,0)</f>
        <v xml:space="preserve">Number of callers recommended to attend a Type 1 or 2 ED </v>
      </c>
      <c r="W7" s="56" t="str">
        <f>VLOOKUP(W$5,Refs!$F:$G,2,0)</f>
        <v>Number of callers recommended to attend Same Day Emergency Care (SDEC)</v>
      </c>
      <c r="X7" s="56" t="str">
        <f>VLOOKUP(X$5,Refs!$F:$G,2,0)</f>
        <v>Total number of callers recommended to contact primary care services</v>
      </c>
      <c r="Y7" s="56" t="str">
        <f>VLOOKUP(Y$5,Refs!$F:$G,2,0)</f>
        <v>Number of callers recommended to speak to primary care services</v>
      </c>
      <c r="Z7" s="56" t="str">
        <f>VLOOKUP(Z$5,Refs!$F:$G,2,0)</f>
        <v>Calls recommended to contact or speak to a dental practitioner</v>
      </c>
      <c r="AA7" s="56" t="str">
        <f>VLOOKUP(AA$5,Refs!$F:$G,2,0)</f>
        <v>Calls recommended to contact or speak to a pharmacist</v>
      </c>
      <c r="AB7" s="56" t="str">
        <f>VLOOKUP(AB$5,Refs!$F:$G,2,0)</f>
        <v>Calls recommended repeat presciption medication</v>
      </c>
      <c r="AC7" s="56" t="str">
        <f>VLOOKUP(AC$5,Refs!$F:$G,2,0)</f>
        <v>Number of callers recommended to contact or speak to another service</v>
      </c>
      <c r="AD7" s="56" t="str">
        <f>VLOOKUP(AD$5,Refs!$F:$G,2,0)</f>
        <v>Number of callers recommended self-care</v>
      </c>
      <c r="AE7" s="56" t="str">
        <f>VLOOKUP(AE$5,Refs!$F:$G,2,0)</f>
        <v>Number of callers recommended other outcome</v>
      </c>
      <c r="AF7" s="56" t="str">
        <f>VLOOKUP(AF$5,Refs!$F:$G,2,0)</f>
        <v>Number of calls where the caller was booked into a GP practice or GP access hub</v>
      </c>
      <c r="AG7" s="56" t="str">
        <f>VLOOKUP(AG$5,Refs!$F:$G,2,0)</f>
        <v>Number of calls where the caller was booked into an IUC Treatment Service</v>
      </c>
      <c r="AH7" s="56" t="str">
        <f>VLOOKUP(AH$5,Refs!$F:$G,2,0)</f>
        <v>Number of calls where the caller was booked into a UTC</v>
      </c>
      <c r="AI7" s="56" t="str">
        <f>VLOOKUP(AI$5,Refs!$F:$G,2,0)</f>
        <v>Number of calls where caller given a booked time slot with a Type 1 or 2 ED</v>
      </c>
      <c r="AJ7" s="56" t="str">
        <f>VLOOKUP(AJ$5,Refs!$F:$G,2,0)</f>
        <v>Number of calls where the caller was booked into an SDEC service</v>
      </c>
      <c r="AK7" s="56" t="str">
        <f>VLOOKUP(AK$5,Refs!$F:$G,2,0)</f>
        <v>Number of calls where caller given any other appointment</v>
      </c>
    </row>
    <row r="8" spans="1:37" ht="3" customHeight="1" x14ac:dyDescent="0.25">
      <c r="A8" s="29"/>
      <c r="C8" s="25"/>
    </row>
    <row r="9" spans="1:37" x14ac:dyDescent="0.25">
      <c r="A9" s="25" t="str">
        <f>IF(Refs!A2="","",Refs!A2)</f>
        <v>*</v>
      </c>
      <c r="B9" s="3" t="str">
        <f>IF(Refs!B2="","",Refs!B2)</f>
        <v>England</v>
      </c>
      <c r="C9" s="25" t="str">
        <f>IF(Refs!D2="","",Refs!D2)</f>
        <v>National</v>
      </c>
      <c r="D9" s="30">
        <f>SUMIFS(Raw!$F:$F,Raw!$C:$C,D$5,Raw!$A:$A,$A$4,Raw!$B:$B,$A9)</f>
        <v>1993693</v>
      </c>
      <c r="E9" s="30">
        <f>SUMIFS(Raw!$F:$F,Raw!$C:$C,E$5,Raw!$A:$A,$A$4,Raw!$B:$B,$A9)</f>
        <v>1715447</v>
      </c>
      <c r="F9" s="30">
        <f>SUMIFS(Raw!$F:$F,Raw!$C:$C,F$5,Raw!$A:$A,$A$4,Raw!$B:$B,$A9)</f>
        <v>1023631</v>
      </c>
      <c r="G9" s="30">
        <f>SUMIFS(Raw!$F:$F,Raw!$C:$C,G$5,Raw!$A:$A,$A$4,Raw!$B:$B,$A9)</f>
        <v>203757</v>
      </c>
      <c r="H9" s="30">
        <f>SUMIFS(Raw!$F:$F,Raw!$C:$C,H$5,Raw!$A:$A,$A$4,Raw!$B:$B,$A9)</f>
        <v>35360</v>
      </c>
      <c r="I9" s="30">
        <f>SUMIFS(Raw!$F:$F,Raw!$C:$C,I$5,Raw!$A:$A,$A$4,Raw!$B:$B,$A9)</f>
        <v>35699</v>
      </c>
      <c r="J9" s="30">
        <f>SUMIFS(Raw!$F:$F,Raw!$C:$C,J$5,Raw!$A:$A,$A$4,Raw!$B:$B,$A9)</f>
        <v>132698</v>
      </c>
      <c r="K9" s="30">
        <f>SUMIFS(Raw!$F:$F,Raw!$C:$C,K$5,Raw!$A:$A,$A$4,Raw!$B:$B,$A9)</f>
        <v>336051606</v>
      </c>
      <c r="L9" s="30">
        <f>_xlfn.MINIFS(Raw!$F:$F,Raw!$C:$C,L$5,Raw!$A:$A,$A$4,Raw!$B:$B,$A9, Raw!$F:$F, "&lt;&gt;0")</f>
        <v>6</v>
      </c>
      <c r="M9" s="30">
        <f>_xlfn.MAXIFS(Raw!$F:$F,Raw!$C:$C,M$5,Raw!$A:$A,$A$4,Raw!$B:$B,$A9)</f>
        <v>4862</v>
      </c>
      <c r="N9" s="30">
        <f>_xlfn.MINIFS(Raw!$F:$F,Raw!$C:$C,N$5,Raw!$A:$A,$A$4,Raw!$B:$B,$A9, Raw!$F:$F, "&lt;&gt;0")</f>
        <v>14</v>
      </c>
      <c r="O9" s="30">
        <f>_xlfn.MAXIFS(Raw!$F:$F,Raw!$C:$C,O$5,Raw!$A:$A,$A$4,Raw!$B:$B,$A9)</f>
        <v>9253</v>
      </c>
      <c r="P9" s="30">
        <f>SUMIFS(Raw!$F:$F,Raw!$C:$C,P$5,Raw!$A:$A,$A$4,Raw!$B:$B,$A9)</f>
        <v>1582645</v>
      </c>
      <c r="Q9" s="30">
        <f>SUMIFS(Raw!$F:$F,Raw!$C:$C,Q$5,Raw!$A:$A,$A$4,Raw!$B:$B,$A9)</f>
        <v>685141</v>
      </c>
      <c r="R9" s="30">
        <f>SUMIFS(Raw!$F:$F,Raw!$C:$C,R$5,Raw!$A:$A,$A$4,Raw!$B:$B,$A9)</f>
        <v>303334</v>
      </c>
      <c r="S9" s="30">
        <f>SUMIFS(Raw!$F:$F,Raw!$C:$C,S$5,Raw!$A:$A,$A$4,Raw!$B:$B,$A9)</f>
        <v>94321</v>
      </c>
      <c r="T9" s="30">
        <f>SUMIFS(Raw!$F:$F,Raw!$C:$C,T$5,Raw!$A:$A,$A$4,Raw!$B:$B,$A9)</f>
        <v>177740</v>
      </c>
      <c r="U9" s="30">
        <f>SUMIFS(Raw!$F:$F,Raw!$C:$C,U$5,Raw!$A:$A,$A$4,Raw!$B:$B,$A9)</f>
        <v>180369</v>
      </c>
      <c r="V9" s="30">
        <f>SUMIFS(Raw!$F:$F,Raw!$C:$C,V$5,Raw!$A:$A,$A$4,Raw!$B:$B,$A9)</f>
        <v>94607</v>
      </c>
      <c r="W9" s="30">
        <f>SUMIFS(Raw!$F:$F,Raw!$C:$C,W$5,Raw!$A:$A,$A$4,Raw!$B:$B,$A9)</f>
        <v>1374</v>
      </c>
      <c r="X9" s="30">
        <f>SUMIFS(Raw!$F:$F,Raw!$C:$C,X$5,Raw!$A:$A,$A$4,Raw!$B:$B,$A9)</f>
        <v>535156</v>
      </c>
      <c r="Y9" s="30">
        <f>SUMIFS(Raw!$F:$F,Raw!$C:$C,Y$5,Raw!$A:$A,$A$4,Raw!$B:$B,$A9)</f>
        <v>171633</v>
      </c>
      <c r="Z9" s="30">
        <f>SUMIFS(Raw!$F:$F,Raw!$C:$C,Z$5,Raw!$A:$A,$A$4,Raw!$B:$B,$A9)</f>
        <v>87173</v>
      </c>
      <c r="AA9" s="30">
        <f>SUMIFS(Raw!$F:$F,Raw!$C:$C,AA$5,Raw!$A:$A,$A$4,Raw!$B:$B,$A9)</f>
        <v>10099</v>
      </c>
      <c r="AB9" s="30">
        <f>SUMIFS(Raw!$F:$F,Raw!$C:$C,AB$5,Raw!$A:$A,$A$4,Raw!$B:$B,$A9)</f>
        <v>52886</v>
      </c>
      <c r="AC9" s="30">
        <f>SUMIFS(Raw!$F:$F,Raw!$C:$C,AC$5,Raw!$A:$A,$A$4,Raw!$B:$B,$A9)</f>
        <v>13236</v>
      </c>
      <c r="AD9" s="30">
        <f>SUMIFS(Raw!$F:$F,Raw!$C:$C,AD$5,Raw!$A:$A,$A$4,Raw!$B:$B,$A9)</f>
        <v>134151</v>
      </c>
      <c r="AE9" s="30">
        <f>SUMIFS(Raw!$F:$F,Raw!$C:$C,AE$5,Raw!$A:$A,$A$4,Raw!$B:$B,$A9)</f>
        <v>229399</v>
      </c>
      <c r="AF9" s="30">
        <f>SUMIFS(Raw!$F:$F,Raw!$C:$C,AF$5,Raw!$A:$A,$A$4,Raw!$B:$B,$A9)</f>
        <v>112382</v>
      </c>
      <c r="AG9" s="30">
        <f>SUMIFS(Raw!$F:$F,Raw!$C:$C,AG$5,Raw!$A:$A,$A$4,Raw!$B:$B,$A9)</f>
        <v>82626</v>
      </c>
      <c r="AH9" s="30">
        <f>SUMIFS(Raw!$F:$F,Raw!$C:$C,AH$5,Raw!$A:$A,$A$4,Raw!$B:$B,$A9)</f>
        <v>40676</v>
      </c>
      <c r="AI9" s="30">
        <f>SUMIFS(Raw!$F:$F,Raw!$C:$C,AI$5,Raw!$A:$A,$A$4,Raw!$B:$B,$A9)</f>
        <v>44406</v>
      </c>
      <c r="AJ9" s="30">
        <f>SUMIFS(Raw!$F:$F,Raw!$C:$C,AJ$5,Raw!$A:$A,$A$4,Raw!$B:$B,$A9)</f>
        <v>136</v>
      </c>
      <c r="AK9" s="30">
        <f>SUMIFS(Raw!$F:$F,Raw!$C:$C,AK$5,Raw!$A:$A,$A$4,Raw!$B:$B,$A9)</f>
        <v>35222</v>
      </c>
    </row>
    <row r="10" spans="1:37" x14ac:dyDescent="0.25">
      <c r="A10" s="25" t="str">
        <f>IF(Refs!A3="","",Refs!A3)</f>
        <v/>
      </c>
      <c r="B10" s="3" t="str">
        <f>IF(Refs!B3="","",Refs!B3)</f>
        <v>-----------</v>
      </c>
      <c r="C10" s="25" t="str">
        <f>IF(Refs!D3="","",Refs!D3)</f>
        <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row>
    <row r="11" spans="1:37" x14ac:dyDescent="0.25">
      <c r="A11" s="25" t="str">
        <f>IF(Refs!A4="","",Refs!A4)</f>
        <v>Y63</v>
      </c>
      <c r="B11" s="3" t="str">
        <f>IF(Refs!B4="","",Refs!B4)</f>
        <v>North East and Yorkshire</v>
      </c>
      <c r="C11" s="25" t="str">
        <f>IF(Refs!D4="","",Refs!D4)</f>
        <v>Region</v>
      </c>
      <c r="D11" s="30">
        <f>SUMIFS(Raw!$F:$F,Raw!$C:$C, D$5,Raw!$A:$A,$A$4,Raw!$D:$D,$A11)</f>
        <v>286295</v>
      </c>
      <c r="E11" s="30">
        <f>SUMIFS(Raw!$F:$F,Raw!$C:$C, E$5,Raw!$A:$A,$A$4,Raw!$D:$D,$A11)</f>
        <v>252207</v>
      </c>
      <c r="F11" s="30">
        <f>SUMIFS(Raw!$F:$F,Raw!$C:$C, F$5,Raw!$A:$A,$A$4,Raw!$D:$D,$A11)</f>
        <v>167692</v>
      </c>
      <c r="G11" s="30">
        <f>SUMIFS(Raw!$F:$F,Raw!$C:$C, G$5,Raw!$A:$A,$A$4,Raw!$D:$D,$A11)</f>
        <v>27506</v>
      </c>
      <c r="H11" s="30">
        <f>SUMIFS(Raw!$F:$F,Raw!$C:$C, H$5,Raw!$A:$A,$A$4,Raw!$D:$D,$A11)</f>
        <v>8292</v>
      </c>
      <c r="I11" s="30">
        <f>SUMIFS(Raw!$F:$F,Raw!$C:$C, I$5,Raw!$A:$A,$A$4,Raw!$D:$D,$A11)</f>
        <v>3983</v>
      </c>
      <c r="J11" s="30">
        <f>SUMIFS(Raw!$F:$F,Raw!$C:$C, J$5,Raw!$A:$A,$A$4,Raw!$D:$D,$A11)</f>
        <v>15231</v>
      </c>
      <c r="K11" s="30">
        <f>SUMIFS(Raw!$F:$F,Raw!$C:$C, K$5,Raw!$A:$A,$A$4,Raw!$D:$D,$A11)</f>
        <v>39214018</v>
      </c>
      <c r="L11" s="30">
        <f>_xlfn.MINIFS(Raw!$F:$F,Raw!$C:$C,L$5,Raw!$A:$A,$A$4,Raw!$D:$D,$A11, Raw!$F:$F, "&lt;&gt;0")</f>
        <v>41</v>
      </c>
      <c r="M11" s="30">
        <f>_xlfn.MAXIFS(Raw!$F:$F,Raw!$C:$C,M$5,Raw!$A:$A,$A$4,Raw!$D:$D,$A11)</f>
        <v>1206</v>
      </c>
      <c r="N11" s="30">
        <f>_xlfn.MINIFS(Raw!$F:$F,Raw!$C:$C,N$5,Raw!$A:$A,$A$4,Raw!$D:$D,$A11, Raw!$F:$F, "&lt;&gt;0")</f>
        <v>133</v>
      </c>
      <c r="O11" s="30">
        <f>_xlfn.MAXIFS(Raw!$F:$F,Raw!$C:$C,O$5,Raw!$A:$A,$A$4,Raw!$D:$D,$A11)</f>
        <v>1734</v>
      </c>
      <c r="P11" s="30">
        <f>SUMIFS(Raw!$F:$F,Raw!$C:$C, P$5,Raw!$A:$A,$A$4,Raw!$D:$D,$A11)</f>
        <v>229540</v>
      </c>
      <c r="Q11" s="30">
        <f>SUMIFS(Raw!$F:$F,Raw!$C:$C, Q$5,Raw!$A:$A,$A$4,Raw!$D:$D,$A11)</f>
        <v>89188</v>
      </c>
      <c r="R11" s="30">
        <f>SUMIFS(Raw!$F:$F,Raw!$C:$C, R$5,Raw!$A:$A,$A$4,Raw!$D:$D,$A11)</f>
        <v>28048</v>
      </c>
      <c r="S11" s="30">
        <f>SUMIFS(Raw!$F:$F,Raw!$C:$C, S$5,Raw!$A:$A,$A$4,Raw!$D:$D,$A11)</f>
        <v>10164</v>
      </c>
      <c r="T11" s="30">
        <f>SUMIFS(Raw!$F:$F,Raw!$C:$C, T$5,Raw!$A:$A,$A$4,Raw!$D:$D,$A11)</f>
        <v>27618</v>
      </c>
      <c r="U11" s="30">
        <f>SUMIFS(Raw!$F:$F,Raw!$C:$C, U$5,Raw!$A:$A,$A$4,Raw!$D:$D,$A11)</f>
        <v>29272</v>
      </c>
      <c r="V11" s="30">
        <f>SUMIFS(Raw!$F:$F,Raw!$C:$C, V$5,Raw!$A:$A,$A$4,Raw!$D:$D,$A11)</f>
        <v>16482</v>
      </c>
      <c r="W11" s="30">
        <f>SUMIFS(Raw!$F:$F,Raw!$C:$C, W$5,Raw!$A:$A,$A$4,Raw!$D:$D,$A11)</f>
        <v>68</v>
      </c>
      <c r="X11" s="30">
        <f>SUMIFS(Raw!$F:$F,Raw!$C:$C, X$5,Raw!$A:$A,$A$4,Raw!$D:$D,$A11)</f>
        <v>67633</v>
      </c>
      <c r="Y11" s="30">
        <f>SUMIFS(Raw!$F:$F,Raw!$C:$C, Y$5,Raw!$A:$A,$A$4,Raw!$D:$D,$A11)</f>
        <v>30480</v>
      </c>
      <c r="Z11" s="30">
        <f>SUMIFS(Raw!$F:$F,Raw!$C:$C, Z$5,Raw!$A:$A,$A$4,Raw!$D:$D,$A11)</f>
        <v>19636</v>
      </c>
      <c r="AA11" s="30">
        <f>SUMIFS(Raw!$F:$F,Raw!$C:$C, AA$5,Raw!$A:$A,$A$4,Raw!$D:$D,$A11)</f>
        <v>833</v>
      </c>
      <c r="AB11" s="30">
        <f>SUMIFS(Raw!$F:$F,Raw!$C:$C, AB$5,Raw!$A:$A,$A$4,Raw!$D:$D,$A11)</f>
        <v>7040</v>
      </c>
      <c r="AC11" s="30">
        <f>SUMIFS(Raw!$F:$F,Raw!$C:$C, AC$5,Raw!$A:$A,$A$4,Raw!$D:$D,$A11)</f>
        <v>2787</v>
      </c>
      <c r="AD11" s="30">
        <f>SUMIFS(Raw!$F:$F,Raw!$C:$C, AD$5,Raw!$A:$A,$A$4,Raw!$D:$D,$A11)</f>
        <v>13241</v>
      </c>
      <c r="AE11" s="30">
        <f>SUMIFS(Raw!$F:$F,Raw!$C:$C, AE$5,Raw!$A:$A,$A$4,Raw!$D:$D,$A11)</f>
        <v>30593</v>
      </c>
      <c r="AF11" s="30">
        <f>SUMIFS(Raw!$F:$F,Raw!$C:$C, AF$5,Raw!$A:$A,$A$4,Raw!$D:$D,$A11)</f>
        <v>10960</v>
      </c>
      <c r="AG11" s="30">
        <f>SUMIFS(Raw!$F:$F,Raw!$C:$C, AG$5,Raw!$A:$A,$A$4,Raw!$D:$D,$A11)</f>
        <v>1885</v>
      </c>
      <c r="AH11" s="30">
        <f>SUMIFS(Raw!$F:$F,Raw!$C:$C, AH$5,Raw!$A:$A,$A$4,Raw!$D:$D,$A11)</f>
        <v>9379</v>
      </c>
      <c r="AI11" s="30">
        <f>SUMIFS(Raw!$F:$F,Raw!$C:$C, AI$5,Raw!$A:$A,$A$4,Raw!$D:$D,$A11)</f>
        <v>5273</v>
      </c>
      <c r="AJ11" s="30">
        <f>SUMIFS(Raw!$F:$F,Raw!$C:$C, AJ$5,Raw!$A:$A,$A$4,Raw!$D:$D,$A11)</f>
        <v>0</v>
      </c>
      <c r="AK11" s="30">
        <f>SUMIFS(Raw!$F:$F,Raw!$C:$C, AK$5,Raw!$A:$A,$A$4,Raw!$D:$D,$A11)</f>
        <v>9672</v>
      </c>
    </row>
    <row r="12" spans="1:37" x14ac:dyDescent="0.25">
      <c r="A12" s="25" t="str">
        <f>IF(Refs!A5="","",Refs!A5)</f>
        <v>Y62</v>
      </c>
      <c r="B12" s="3" t="str">
        <f>IF(Refs!B5="","",Refs!B5)</f>
        <v>North West</v>
      </c>
      <c r="C12" s="25" t="str">
        <f>IF(Refs!D5="","",Refs!D5)</f>
        <v>Region</v>
      </c>
      <c r="D12" s="30">
        <f>SUMIFS(Raw!$F:$F,Raw!$C:$C, D$5,Raw!$A:$A,$A$4,Raw!$D:$D,$A12)</f>
        <v>215225</v>
      </c>
      <c r="E12" s="30">
        <f>SUMIFS(Raw!$F:$F,Raw!$C:$C, E$5,Raw!$A:$A,$A$4,Raw!$D:$D,$A12)</f>
        <v>159281</v>
      </c>
      <c r="F12" s="30">
        <f>SUMIFS(Raw!$F:$F,Raw!$C:$C, F$5,Raw!$A:$A,$A$4,Raw!$D:$D,$A12)</f>
        <v>72934</v>
      </c>
      <c r="G12" s="30">
        <f>SUMIFS(Raw!$F:$F,Raw!$C:$C, G$5,Raw!$A:$A,$A$4,Raw!$D:$D,$A12)</f>
        <v>29218</v>
      </c>
      <c r="H12" s="30">
        <f>SUMIFS(Raw!$F:$F,Raw!$C:$C, H$5,Raw!$A:$A,$A$4,Raw!$D:$D,$A12)</f>
        <v>2596</v>
      </c>
      <c r="I12" s="30">
        <f>SUMIFS(Raw!$F:$F,Raw!$C:$C, I$5,Raw!$A:$A,$A$4,Raw!$D:$D,$A12)</f>
        <v>1304</v>
      </c>
      <c r="J12" s="30">
        <f>SUMIFS(Raw!$F:$F,Raw!$C:$C, J$5,Raw!$A:$A,$A$4,Raw!$D:$D,$A12)</f>
        <v>25318</v>
      </c>
      <c r="K12" s="30">
        <f>SUMIFS(Raw!$F:$F,Raw!$C:$C, K$5,Raw!$A:$A,$A$4,Raw!$D:$D,$A12)</f>
        <v>61359837</v>
      </c>
      <c r="L12" s="30">
        <f>_xlfn.MINIFS(Raw!$F:$F,Raw!$C:$C,L$5,Raw!$A:$A,$A$4,Raw!$D:$D,$A12, Raw!$F:$F, "&lt;&gt;0")</f>
        <v>656</v>
      </c>
      <c r="M12" s="30">
        <f>_xlfn.MAXIFS(Raw!$F:$F,Raw!$C:$C,M$5,Raw!$A:$A,$A$4,Raw!$D:$D,$A12)</f>
        <v>2088</v>
      </c>
      <c r="N12" s="30">
        <f>_xlfn.MINIFS(Raw!$F:$F,Raw!$C:$C,N$5,Raw!$A:$A,$A$4,Raw!$D:$D,$A12, Raw!$F:$F, "&lt;&gt;0")</f>
        <v>787</v>
      </c>
      <c r="O12" s="30">
        <f>_xlfn.MAXIFS(Raw!$F:$F,Raw!$C:$C,O$5,Raw!$A:$A,$A$4,Raw!$D:$D,$A12)</f>
        <v>2495</v>
      </c>
      <c r="P12" s="30">
        <f>SUMIFS(Raw!$F:$F,Raw!$C:$C, P$5,Raw!$A:$A,$A$4,Raw!$D:$D,$A12)</f>
        <v>145867</v>
      </c>
      <c r="Q12" s="30">
        <f>SUMIFS(Raw!$F:$F,Raw!$C:$C, Q$5,Raw!$A:$A,$A$4,Raw!$D:$D,$A12)</f>
        <v>63934</v>
      </c>
      <c r="R12" s="30">
        <f>SUMIFS(Raw!$F:$F,Raw!$C:$C, R$5,Raw!$A:$A,$A$4,Raw!$D:$D,$A12)</f>
        <v>11620</v>
      </c>
      <c r="S12" s="30">
        <f>SUMIFS(Raw!$F:$F,Raw!$C:$C, S$5,Raw!$A:$A,$A$4,Raw!$D:$D,$A12)</f>
        <v>5787</v>
      </c>
      <c r="T12" s="30">
        <f>SUMIFS(Raw!$F:$F,Raw!$C:$C, T$5,Raw!$A:$A,$A$4,Raw!$D:$D,$A12)</f>
        <v>15656</v>
      </c>
      <c r="U12" s="30">
        <f>SUMIFS(Raw!$F:$F,Raw!$C:$C, U$5,Raw!$A:$A,$A$4,Raw!$D:$D,$A12)</f>
        <v>19964</v>
      </c>
      <c r="V12" s="30">
        <f>SUMIFS(Raw!$F:$F,Raw!$C:$C, V$5,Raw!$A:$A,$A$4,Raw!$D:$D,$A12)</f>
        <v>5872</v>
      </c>
      <c r="W12" s="30">
        <f>SUMIFS(Raw!$F:$F,Raw!$C:$C, W$5,Raw!$A:$A,$A$4,Raw!$D:$D,$A12)</f>
        <v>84</v>
      </c>
      <c r="X12" s="30">
        <f>SUMIFS(Raw!$F:$F,Raw!$C:$C, X$5,Raw!$A:$A,$A$4,Raw!$D:$D,$A12)</f>
        <v>58160</v>
      </c>
      <c r="Y12" s="30">
        <f>SUMIFS(Raw!$F:$F,Raw!$C:$C, Y$5,Raw!$A:$A,$A$4,Raw!$D:$D,$A12)</f>
        <v>15899</v>
      </c>
      <c r="Z12" s="30">
        <f>SUMIFS(Raw!$F:$F,Raw!$C:$C, Z$5,Raw!$A:$A,$A$4,Raw!$D:$D,$A12)</f>
        <v>3203</v>
      </c>
      <c r="AA12" s="30">
        <f>SUMIFS(Raw!$F:$F,Raw!$C:$C, AA$5,Raw!$A:$A,$A$4,Raw!$D:$D,$A12)</f>
        <v>509</v>
      </c>
      <c r="AB12" s="30">
        <f>SUMIFS(Raw!$F:$F,Raw!$C:$C, AB$5,Raw!$A:$A,$A$4,Raw!$D:$D,$A12)</f>
        <v>10543</v>
      </c>
      <c r="AC12" s="30">
        <f>SUMIFS(Raw!$F:$F,Raw!$C:$C, AC$5,Raw!$A:$A,$A$4,Raw!$D:$D,$A12)</f>
        <v>2463</v>
      </c>
      <c r="AD12" s="30">
        <f>SUMIFS(Raw!$F:$F,Raw!$C:$C, AD$5,Raw!$A:$A,$A$4,Raw!$D:$D,$A12)</f>
        <v>13013</v>
      </c>
      <c r="AE12" s="30">
        <f>SUMIFS(Raw!$F:$F,Raw!$C:$C, AE$5,Raw!$A:$A,$A$4,Raw!$D:$D,$A12)</f>
        <v>20959</v>
      </c>
      <c r="AF12" s="30">
        <f>SUMIFS(Raw!$F:$F,Raw!$C:$C, AF$5,Raw!$A:$A,$A$4,Raw!$D:$D,$A12)</f>
        <v>9634</v>
      </c>
      <c r="AG12" s="30">
        <f>SUMIFS(Raw!$F:$F,Raw!$C:$C, AG$5,Raw!$A:$A,$A$4,Raw!$D:$D,$A12)</f>
        <v>2097</v>
      </c>
      <c r="AH12" s="30">
        <f>SUMIFS(Raw!$F:$F,Raw!$C:$C, AH$5,Raw!$A:$A,$A$4,Raw!$D:$D,$A12)</f>
        <v>1964</v>
      </c>
      <c r="AI12" s="30">
        <f>SUMIFS(Raw!$F:$F,Raw!$C:$C, AI$5,Raw!$A:$A,$A$4,Raw!$D:$D,$A12)</f>
        <v>4988</v>
      </c>
      <c r="AJ12" s="30">
        <f>SUMIFS(Raw!$F:$F,Raw!$C:$C, AJ$5,Raw!$A:$A,$A$4,Raw!$D:$D,$A12)</f>
        <v>28</v>
      </c>
      <c r="AK12" s="30">
        <f>SUMIFS(Raw!$F:$F,Raw!$C:$C, AK$5,Raw!$A:$A,$A$4,Raw!$D:$D,$A12)</f>
        <v>2608</v>
      </c>
    </row>
    <row r="13" spans="1:37" x14ac:dyDescent="0.25">
      <c r="A13" s="25" t="str">
        <f>IF(Refs!A6="","",Refs!A6)</f>
        <v>Y60</v>
      </c>
      <c r="B13" s="3" t="str">
        <f>IF(Refs!B6="","",Refs!B6)</f>
        <v>Midlands</v>
      </c>
      <c r="C13" s="25" t="str">
        <f>IF(Refs!D6="","",Refs!D6)</f>
        <v>Region</v>
      </c>
      <c r="D13" s="30">
        <f>SUMIFS(Raw!$F:$F,Raw!$C:$C, D$5,Raw!$A:$A,$A$4,Raw!$D:$D,$A13)</f>
        <v>380083</v>
      </c>
      <c r="E13" s="30">
        <f>SUMIFS(Raw!$F:$F,Raw!$C:$C, E$5,Raw!$A:$A,$A$4,Raw!$D:$D,$A13)</f>
        <v>354850</v>
      </c>
      <c r="F13" s="30">
        <f>SUMIFS(Raw!$F:$F,Raw!$C:$C, F$5,Raw!$A:$A,$A$4,Raw!$D:$D,$A13)</f>
        <v>253090</v>
      </c>
      <c r="G13" s="30">
        <f>SUMIFS(Raw!$F:$F,Raw!$C:$C, G$5,Raw!$A:$A,$A$4,Raw!$D:$D,$A13)</f>
        <v>23013</v>
      </c>
      <c r="H13" s="30">
        <f>SUMIFS(Raw!$F:$F,Raw!$C:$C, H$5,Raw!$A:$A,$A$4,Raw!$D:$D,$A13)</f>
        <v>6711</v>
      </c>
      <c r="I13" s="30">
        <f>SUMIFS(Raw!$F:$F,Raw!$C:$C, I$5,Raw!$A:$A,$A$4,Raw!$D:$D,$A13)</f>
        <v>3938</v>
      </c>
      <c r="J13" s="30">
        <f>SUMIFS(Raw!$F:$F,Raw!$C:$C, J$5,Raw!$A:$A,$A$4,Raw!$D:$D,$A13)</f>
        <v>12364</v>
      </c>
      <c r="K13" s="30">
        <f>SUMIFS(Raw!$F:$F,Raw!$C:$C, K$5,Raw!$A:$A,$A$4,Raw!$D:$D,$A13)</f>
        <v>23479242</v>
      </c>
      <c r="L13" s="30">
        <f>_xlfn.MINIFS(Raw!$F:$F,Raw!$C:$C,L$5,Raw!$A:$A,$A$4,Raw!$D:$D,$A13, Raw!$F:$F, "&lt;&gt;0")</f>
        <v>6</v>
      </c>
      <c r="M13" s="30">
        <f>_xlfn.MAXIFS(Raw!$F:$F,Raw!$C:$C,M$5,Raw!$A:$A,$A$4,Raw!$D:$D,$A13)</f>
        <v>2533</v>
      </c>
      <c r="N13" s="30">
        <f>_xlfn.MINIFS(Raw!$F:$F,Raw!$C:$C,N$5,Raw!$A:$A,$A$4,Raw!$D:$D,$A13, Raw!$F:$F, "&lt;&gt;0")</f>
        <v>14</v>
      </c>
      <c r="O13" s="30">
        <f>_xlfn.MAXIFS(Raw!$F:$F,Raw!$C:$C,O$5,Raw!$A:$A,$A$4,Raw!$D:$D,$A13)</f>
        <v>2853</v>
      </c>
      <c r="P13" s="30">
        <f>SUMIFS(Raw!$F:$F,Raw!$C:$C, P$5,Raw!$A:$A,$A$4,Raw!$D:$D,$A13)</f>
        <v>330999</v>
      </c>
      <c r="Q13" s="30">
        <f>SUMIFS(Raw!$F:$F,Raw!$C:$C, Q$5,Raw!$A:$A,$A$4,Raw!$D:$D,$A13)</f>
        <v>115142</v>
      </c>
      <c r="R13" s="30">
        <f>SUMIFS(Raw!$F:$F,Raw!$C:$C, R$5,Raw!$A:$A,$A$4,Raw!$D:$D,$A13)</f>
        <v>70383</v>
      </c>
      <c r="S13" s="30">
        <f>SUMIFS(Raw!$F:$F,Raw!$C:$C, S$5,Raw!$A:$A,$A$4,Raw!$D:$D,$A13)</f>
        <v>18574</v>
      </c>
      <c r="T13" s="30">
        <f>SUMIFS(Raw!$F:$F,Raw!$C:$C, T$5,Raw!$A:$A,$A$4,Raw!$D:$D,$A13)</f>
        <v>41896</v>
      </c>
      <c r="U13" s="30">
        <f>SUMIFS(Raw!$F:$F,Raw!$C:$C, U$5,Raw!$A:$A,$A$4,Raw!$D:$D,$A13)</f>
        <v>33752</v>
      </c>
      <c r="V13" s="30">
        <f>SUMIFS(Raw!$F:$F,Raw!$C:$C, V$5,Raw!$A:$A,$A$4,Raw!$D:$D,$A13)</f>
        <v>20876</v>
      </c>
      <c r="W13" s="30">
        <f>SUMIFS(Raw!$F:$F,Raw!$C:$C, W$5,Raw!$A:$A,$A$4,Raw!$D:$D,$A13)</f>
        <v>106</v>
      </c>
      <c r="X13" s="30">
        <f>SUMIFS(Raw!$F:$F,Raw!$C:$C, X$5,Raw!$A:$A,$A$4,Raw!$D:$D,$A13)</f>
        <v>111552</v>
      </c>
      <c r="Y13" s="30">
        <f>SUMIFS(Raw!$F:$F,Raw!$C:$C, Y$5,Raw!$A:$A,$A$4,Raw!$D:$D,$A13)</f>
        <v>41494</v>
      </c>
      <c r="Z13" s="30">
        <f>SUMIFS(Raw!$F:$F,Raw!$C:$C, Z$5,Raw!$A:$A,$A$4,Raw!$D:$D,$A13)</f>
        <v>19078</v>
      </c>
      <c r="AA13" s="30">
        <f>SUMIFS(Raw!$F:$F,Raw!$C:$C, AA$5,Raw!$A:$A,$A$4,Raw!$D:$D,$A13)</f>
        <v>2665</v>
      </c>
      <c r="AB13" s="30">
        <f>SUMIFS(Raw!$F:$F,Raw!$C:$C, AB$5,Raw!$A:$A,$A$4,Raw!$D:$D,$A13)</f>
        <v>11437</v>
      </c>
      <c r="AC13" s="30">
        <f>SUMIFS(Raw!$F:$F,Raw!$C:$C, AC$5,Raw!$A:$A,$A$4,Raw!$D:$D,$A13)</f>
        <v>2775</v>
      </c>
      <c r="AD13" s="30">
        <f>SUMIFS(Raw!$F:$F,Raw!$C:$C, AD$5,Raw!$A:$A,$A$4,Raw!$D:$D,$A13)</f>
        <v>16317</v>
      </c>
      <c r="AE13" s="30">
        <f>SUMIFS(Raw!$F:$F,Raw!$C:$C, AE$5,Raw!$A:$A,$A$4,Raw!$D:$D,$A13)</f>
        <v>49927</v>
      </c>
      <c r="AF13" s="30">
        <f>SUMIFS(Raw!$F:$F,Raw!$C:$C, AF$5,Raw!$A:$A,$A$4,Raw!$D:$D,$A13)</f>
        <v>19604</v>
      </c>
      <c r="AG13" s="30">
        <f>SUMIFS(Raw!$F:$F,Raw!$C:$C, AG$5,Raw!$A:$A,$A$4,Raw!$D:$D,$A13)</f>
        <v>7771</v>
      </c>
      <c r="AH13" s="30">
        <f>SUMIFS(Raw!$F:$F,Raw!$C:$C, AH$5,Raw!$A:$A,$A$4,Raw!$D:$D,$A13)</f>
        <v>6141</v>
      </c>
      <c r="AI13" s="30">
        <f>SUMIFS(Raw!$F:$F,Raw!$C:$C, AI$5,Raw!$A:$A,$A$4,Raw!$D:$D,$A13)</f>
        <v>7219</v>
      </c>
      <c r="AJ13" s="30">
        <f>SUMIFS(Raw!$F:$F,Raw!$C:$C, AJ$5,Raw!$A:$A,$A$4,Raw!$D:$D,$A13)</f>
        <v>0</v>
      </c>
      <c r="AK13" s="30">
        <f>SUMIFS(Raw!$F:$F,Raw!$C:$C, AK$5,Raw!$A:$A,$A$4,Raw!$D:$D,$A13)</f>
        <v>1086</v>
      </c>
    </row>
    <row r="14" spans="1:37" x14ac:dyDescent="0.25">
      <c r="A14" s="25" t="str">
        <f>IF(Refs!A7="","",Refs!A7)</f>
        <v>Y61</v>
      </c>
      <c r="B14" s="3" t="str">
        <f>IF(Refs!B7="","",Refs!B7)</f>
        <v>East of England</v>
      </c>
      <c r="C14" s="25" t="str">
        <f>IF(Refs!D7="","",Refs!D7)</f>
        <v>Region</v>
      </c>
      <c r="D14" s="30">
        <f>SUMIFS(Raw!$F:$F,Raw!$C:$C, D$5,Raw!$A:$A,$A$4,Raw!$D:$D,$A14)</f>
        <v>232437</v>
      </c>
      <c r="E14" s="30">
        <f>SUMIFS(Raw!$F:$F,Raw!$C:$C, E$5,Raw!$A:$A,$A$4,Raw!$D:$D,$A14)</f>
        <v>185391</v>
      </c>
      <c r="F14" s="30">
        <f>SUMIFS(Raw!$F:$F,Raw!$C:$C, F$5,Raw!$A:$A,$A$4,Raw!$D:$D,$A14)</f>
        <v>90910</v>
      </c>
      <c r="G14" s="30">
        <f>SUMIFS(Raw!$F:$F,Raw!$C:$C, G$5,Raw!$A:$A,$A$4,Raw!$D:$D,$A14)</f>
        <v>36329</v>
      </c>
      <c r="H14" s="30">
        <f>SUMIFS(Raw!$F:$F,Raw!$C:$C, H$5,Raw!$A:$A,$A$4,Raw!$D:$D,$A14)</f>
        <v>3173</v>
      </c>
      <c r="I14" s="30">
        <f>SUMIFS(Raw!$F:$F,Raw!$C:$C, I$5,Raw!$A:$A,$A$4,Raw!$D:$D,$A14)</f>
        <v>2523</v>
      </c>
      <c r="J14" s="30">
        <f>SUMIFS(Raw!$F:$F,Raw!$C:$C, J$5,Raw!$A:$A,$A$4,Raw!$D:$D,$A14)</f>
        <v>30633</v>
      </c>
      <c r="K14" s="30">
        <f>SUMIFS(Raw!$F:$F,Raw!$C:$C, K$5,Raw!$A:$A,$A$4,Raw!$D:$D,$A14)</f>
        <v>65588175</v>
      </c>
      <c r="L14" s="30">
        <f>_xlfn.MINIFS(Raw!$F:$F,Raw!$C:$C,L$5,Raw!$A:$A,$A$4,Raw!$D:$D,$A14, Raw!$F:$F, "&lt;&gt;0")</f>
        <v>8</v>
      </c>
      <c r="M14" s="30">
        <f>_xlfn.MAXIFS(Raw!$F:$F,Raw!$C:$C,M$5,Raw!$A:$A,$A$4,Raw!$D:$D,$A14)</f>
        <v>4862</v>
      </c>
      <c r="N14" s="30">
        <f>_xlfn.MINIFS(Raw!$F:$F,Raw!$C:$C,N$5,Raw!$A:$A,$A$4,Raw!$D:$D,$A14, Raw!$F:$F, "&lt;&gt;0")</f>
        <v>15</v>
      </c>
      <c r="O14" s="30">
        <f>_xlfn.MAXIFS(Raw!$F:$F,Raw!$C:$C,O$5,Raw!$A:$A,$A$4,Raw!$D:$D,$A14)</f>
        <v>9253</v>
      </c>
      <c r="P14" s="30">
        <f>SUMIFS(Raw!$F:$F,Raw!$C:$C, P$5,Raw!$A:$A,$A$4,Raw!$D:$D,$A14)</f>
        <v>172677</v>
      </c>
      <c r="Q14" s="30">
        <f>SUMIFS(Raw!$F:$F,Raw!$C:$C, Q$5,Raw!$A:$A,$A$4,Raw!$D:$D,$A14)</f>
        <v>93467</v>
      </c>
      <c r="R14" s="30">
        <f>SUMIFS(Raw!$F:$F,Raw!$C:$C, R$5,Raw!$A:$A,$A$4,Raw!$D:$D,$A14)</f>
        <v>45164</v>
      </c>
      <c r="S14" s="30">
        <f>SUMIFS(Raw!$F:$F,Raw!$C:$C, S$5,Raw!$A:$A,$A$4,Raw!$D:$D,$A14)</f>
        <v>15153</v>
      </c>
      <c r="T14" s="30">
        <f>SUMIFS(Raw!$F:$F,Raw!$C:$C, T$5,Raw!$A:$A,$A$4,Raw!$D:$D,$A14)</f>
        <v>20022</v>
      </c>
      <c r="U14" s="30">
        <f>SUMIFS(Raw!$F:$F,Raw!$C:$C, U$5,Raw!$A:$A,$A$4,Raw!$D:$D,$A14)</f>
        <v>16410</v>
      </c>
      <c r="V14" s="30">
        <f>SUMIFS(Raw!$F:$F,Raw!$C:$C, V$5,Raw!$A:$A,$A$4,Raw!$D:$D,$A14)</f>
        <v>6813</v>
      </c>
      <c r="W14" s="30">
        <f>SUMIFS(Raw!$F:$F,Raw!$C:$C, W$5,Raw!$A:$A,$A$4,Raw!$D:$D,$A14)</f>
        <v>109</v>
      </c>
      <c r="X14" s="30">
        <f>SUMIFS(Raw!$F:$F,Raw!$C:$C, X$5,Raw!$A:$A,$A$4,Raw!$D:$D,$A14)</f>
        <v>66451</v>
      </c>
      <c r="Y14" s="30">
        <f>SUMIFS(Raw!$F:$F,Raw!$C:$C, Y$5,Raw!$A:$A,$A$4,Raw!$D:$D,$A14)</f>
        <v>19098</v>
      </c>
      <c r="Z14" s="30">
        <f>SUMIFS(Raw!$F:$F,Raw!$C:$C, Z$5,Raw!$A:$A,$A$4,Raw!$D:$D,$A14)</f>
        <v>9587</v>
      </c>
      <c r="AA14" s="30">
        <f>SUMIFS(Raw!$F:$F,Raw!$C:$C, AA$5,Raw!$A:$A,$A$4,Raw!$D:$D,$A14)</f>
        <v>749</v>
      </c>
      <c r="AB14" s="30">
        <f>SUMIFS(Raw!$F:$F,Raw!$C:$C, AB$5,Raw!$A:$A,$A$4,Raw!$D:$D,$A14)</f>
        <v>5371</v>
      </c>
      <c r="AC14" s="30">
        <f>SUMIFS(Raw!$F:$F,Raw!$C:$C, AC$5,Raw!$A:$A,$A$4,Raw!$D:$D,$A14)</f>
        <v>517</v>
      </c>
      <c r="AD14" s="30">
        <f>SUMIFS(Raw!$F:$F,Raw!$C:$C, AD$5,Raw!$A:$A,$A$4,Raw!$D:$D,$A14)</f>
        <v>14499</v>
      </c>
      <c r="AE14" s="30">
        <f>SUMIFS(Raw!$F:$F,Raw!$C:$C, AE$5,Raw!$A:$A,$A$4,Raw!$D:$D,$A14)</f>
        <v>19610</v>
      </c>
      <c r="AF14" s="30">
        <f>SUMIFS(Raw!$F:$F,Raw!$C:$C, AF$5,Raw!$A:$A,$A$4,Raw!$D:$D,$A14)</f>
        <v>10384</v>
      </c>
      <c r="AG14" s="30">
        <f>SUMIFS(Raw!$F:$F,Raw!$C:$C, AG$5,Raw!$A:$A,$A$4,Raw!$D:$D,$A14)</f>
        <v>14581</v>
      </c>
      <c r="AH14" s="30">
        <f>SUMIFS(Raw!$F:$F,Raw!$C:$C, AH$5,Raw!$A:$A,$A$4,Raw!$D:$D,$A14)</f>
        <v>4618</v>
      </c>
      <c r="AI14" s="30">
        <f>SUMIFS(Raw!$F:$F,Raw!$C:$C, AI$5,Raw!$A:$A,$A$4,Raw!$D:$D,$A14)</f>
        <v>5766</v>
      </c>
      <c r="AJ14" s="30">
        <f>SUMIFS(Raw!$F:$F,Raw!$C:$C, AJ$5,Raw!$A:$A,$A$4,Raw!$D:$D,$A14)</f>
        <v>2</v>
      </c>
      <c r="AK14" s="30">
        <f>SUMIFS(Raw!$F:$F,Raw!$C:$C, AK$5,Raw!$A:$A,$A$4,Raw!$D:$D,$A14)</f>
        <v>169</v>
      </c>
    </row>
    <row r="15" spans="1:37" x14ac:dyDescent="0.25">
      <c r="A15" s="25" t="str">
        <f>IF(Refs!A8="","",Refs!A8)</f>
        <v>Y56</v>
      </c>
      <c r="B15" s="3" t="str">
        <f>IF(Refs!B8="","",Refs!B8)</f>
        <v>London</v>
      </c>
      <c r="C15" s="25" t="str">
        <f>IF(Refs!D8="","",Refs!D8)</f>
        <v>Region</v>
      </c>
      <c r="D15" s="30">
        <f>SUMIFS(Raw!$F:$F,Raw!$C:$C, D$5,Raw!$A:$A,$A$4,Raw!$D:$D,$A15)</f>
        <v>281215</v>
      </c>
      <c r="E15" s="30">
        <f>SUMIFS(Raw!$F:$F,Raw!$C:$C, E$5,Raw!$A:$A,$A$4,Raw!$D:$D,$A15)</f>
        <v>252452</v>
      </c>
      <c r="F15" s="30">
        <f>SUMIFS(Raw!$F:$F,Raw!$C:$C, F$5,Raw!$A:$A,$A$4,Raw!$D:$D,$A15)</f>
        <v>157983</v>
      </c>
      <c r="G15" s="30">
        <f>SUMIFS(Raw!$F:$F,Raw!$C:$C, G$5,Raw!$A:$A,$A$4,Raw!$D:$D,$A15)</f>
        <v>27284</v>
      </c>
      <c r="H15" s="30">
        <f>SUMIFS(Raw!$F:$F,Raw!$C:$C, H$5,Raw!$A:$A,$A$4,Raw!$D:$D,$A15)</f>
        <v>6413</v>
      </c>
      <c r="I15" s="30">
        <f>SUMIFS(Raw!$F:$F,Raw!$C:$C, I$5,Raw!$A:$A,$A$4,Raw!$D:$D,$A15)</f>
        <v>3002</v>
      </c>
      <c r="J15" s="30">
        <f>SUMIFS(Raw!$F:$F,Raw!$C:$C, J$5,Raw!$A:$A,$A$4,Raw!$D:$D,$A15)</f>
        <v>17869</v>
      </c>
      <c r="K15" s="30">
        <f>SUMIFS(Raw!$F:$F,Raw!$C:$C, K$5,Raw!$A:$A,$A$4,Raw!$D:$D,$A15)</f>
        <v>43919741</v>
      </c>
      <c r="L15" s="30">
        <f>_xlfn.MINIFS(Raw!$F:$F,Raw!$C:$C,L$5,Raw!$A:$A,$A$4,Raw!$D:$D,$A15, Raw!$F:$F, "&lt;&gt;0")</f>
        <v>56</v>
      </c>
      <c r="M15" s="30">
        <f>_xlfn.MAXIFS(Raw!$F:$F,Raw!$C:$C,M$5,Raw!$A:$A,$A$4,Raw!$D:$D,$A15)</f>
        <v>1863</v>
      </c>
      <c r="N15" s="30">
        <f>_xlfn.MINIFS(Raw!$F:$F,Raw!$C:$C,N$5,Raw!$A:$A,$A$4,Raw!$D:$D,$A15, Raw!$F:$F, "&lt;&gt;0")</f>
        <v>107</v>
      </c>
      <c r="O15" s="30">
        <f>_xlfn.MAXIFS(Raw!$F:$F,Raw!$C:$C,O$5,Raw!$A:$A,$A$4,Raw!$D:$D,$A15)</f>
        <v>2459</v>
      </c>
      <c r="P15" s="30">
        <f>SUMIFS(Raw!$F:$F,Raw!$C:$C, P$5,Raw!$A:$A,$A$4,Raw!$D:$D,$A15)</f>
        <v>232143</v>
      </c>
      <c r="Q15" s="30">
        <f>SUMIFS(Raw!$F:$F,Raw!$C:$C, Q$5,Raw!$A:$A,$A$4,Raw!$D:$D,$A15)</f>
        <v>101621</v>
      </c>
      <c r="R15" s="30">
        <f>SUMIFS(Raw!$F:$F,Raw!$C:$C, R$5,Raw!$A:$A,$A$4,Raw!$D:$D,$A15)</f>
        <v>50628</v>
      </c>
      <c r="S15" s="30">
        <f>SUMIFS(Raw!$F:$F,Raw!$C:$C, S$5,Raw!$A:$A,$A$4,Raw!$D:$D,$A15)</f>
        <v>13161</v>
      </c>
      <c r="T15" s="30">
        <f>SUMIFS(Raw!$F:$F,Raw!$C:$C, T$5,Raw!$A:$A,$A$4,Raw!$D:$D,$A15)</f>
        <v>20969</v>
      </c>
      <c r="U15" s="30">
        <f>SUMIFS(Raw!$F:$F,Raw!$C:$C, U$5,Raw!$A:$A,$A$4,Raw!$D:$D,$A15)</f>
        <v>26644</v>
      </c>
      <c r="V15" s="30">
        <f>SUMIFS(Raw!$F:$F,Raw!$C:$C, V$5,Raw!$A:$A,$A$4,Raw!$D:$D,$A15)</f>
        <v>12593</v>
      </c>
      <c r="W15" s="30">
        <f>SUMIFS(Raw!$F:$F,Raw!$C:$C, W$5,Raw!$A:$A,$A$4,Raw!$D:$D,$A15)</f>
        <v>492</v>
      </c>
      <c r="X15" s="30">
        <f>SUMIFS(Raw!$F:$F,Raw!$C:$C, X$5,Raw!$A:$A,$A$4,Raw!$D:$D,$A15)</f>
        <v>74376</v>
      </c>
      <c r="Y15" s="30">
        <f>SUMIFS(Raw!$F:$F,Raw!$C:$C, Y$5,Raw!$A:$A,$A$4,Raw!$D:$D,$A15)</f>
        <v>15573</v>
      </c>
      <c r="Z15" s="30">
        <f>SUMIFS(Raw!$F:$F,Raw!$C:$C, Z$5,Raw!$A:$A,$A$4,Raw!$D:$D,$A15)</f>
        <v>11642</v>
      </c>
      <c r="AA15" s="30">
        <f>SUMIFS(Raw!$F:$F,Raw!$C:$C, AA$5,Raw!$A:$A,$A$4,Raw!$D:$D,$A15)</f>
        <v>954</v>
      </c>
      <c r="AB15" s="30">
        <f>SUMIFS(Raw!$F:$F,Raw!$C:$C, AB$5,Raw!$A:$A,$A$4,Raw!$D:$D,$A15)</f>
        <v>4555</v>
      </c>
      <c r="AC15" s="30">
        <f>SUMIFS(Raw!$F:$F,Raw!$C:$C, AC$5,Raw!$A:$A,$A$4,Raw!$D:$D,$A15)</f>
        <v>362</v>
      </c>
      <c r="AD15" s="30">
        <f>SUMIFS(Raw!$F:$F,Raw!$C:$C, AD$5,Raw!$A:$A,$A$4,Raw!$D:$D,$A15)</f>
        <v>26117</v>
      </c>
      <c r="AE15" s="30">
        <f>SUMIFS(Raw!$F:$F,Raw!$C:$C, AE$5,Raw!$A:$A,$A$4,Raw!$D:$D,$A15)</f>
        <v>49334</v>
      </c>
      <c r="AF15" s="30">
        <f>SUMIFS(Raw!$F:$F,Raw!$C:$C, AF$5,Raw!$A:$A,$A$4,Raw!$D:$D,$A15)</f>
        <v>32099</v>
      </c>
      <c r="AG15" s="30">
        <f>SUMIFS(Raw!$F:$F,Raw!$C:$C, AG$5,Raw!$A:$A,$A$4,Raw!$D:$D,$A15)</f>
        <v>9605</v>
      </c>
      <c r="AH15" s="30">
        <f>SUMIFS(Raw!$F:$F,Raw!$C:$C, AH$5,Raw!$A:$A,$A$4,Raw!$D:$D,$A15)</f>
        <v>7604</v>
      </c>
      <c r="AI15" s="30">
        <f>SUMIFS(Raw!$F:$F,Raw!$C:$C, AI$5,Raw!$A:$A,$A$4,Raw!$D:$D,$A15)</f>
        <v>5607</v>
      </c>
      <c r="AJ15" s="30">
        <f>SUMIFS(Raw!$F:$F,Raw!$C:$C, AJ$5,Raw!$A:$A,$A$4,Raw!$D:$D,$A15)</f>
        <v>103</v>
      </c>
      <c r="AK15" s="30">
        <f>SUMIFS(Raw!$F:$F,Raw!$C:$C, AK$5,Raw!$A:$A,$A$4,Raw!$D:$D,$A15)</f>
        <v>9708</v>
      </c>
    </row>
    <row r="16" spans="1:37" x14ac:dyDescent="0.25">
      <c r="A16" s="25" t="str">
        <f>IF(Refs!A9="","",Refs!A9)</f>
        <v>Y59</v>
      </c>
      <c r="B16" s="3" t="str">
        <f>IF(Refs!B9="","",Refs!B9)</f>
        <v>South East</v>
      </c>
      <c r="C16" s="25" t="str">
        <f>IF(Refs!D9="","",Refs!D9)</f>
        <v>Region</v>
      </c>
      <c r="D16" s="30">
        <f>SUMIFS(Raw!$F:$F,Raw!$C:$C, D$5,Raw!$A:$A,$A$4,Raw!$D:$D,$A16)</f>
        <v>304563</v>
      </c>
      <c r="E16" s="30">
        <f>SUMIFS(Raw!$F:$F,Raw!$C:$C, E$5,Raw!$A:$A,$A$4,Raw!$D:$D,$A16)</f>
        <v>262077</v>
      </c>
      <c r="F16" s="30">
        <f>SUMIFS(Raw!$F:$F,Raw!$C:$C, F$5,Raw!$A:$A,$A$4,Raw!$D:$D,$A16)</f>
        <v>125798</v>
      </c>
      <c r="G16" s="30">
        <f>SUMIFS(Raw!$F:$F,Raw!$C:$C, G$5,Raw!$A:$A,$A$4,Raw!$D:$D,$A16)</f>
        <v>33015</v>
      </c>
      <c r="H16" s="30">
        <f>SUMIFS(Raw!$F:$F,Raw!$C:$C, H$5,Raw!$A:$A,$A$4,Raw!$D:$D,$A16)</f>
        <v>3859</v>
      </c>
      <c r="I16" s="30">
        <f>SUMIFS(Raw!$F:$F,Raw!$C:$C, I$5,Raw!$A:$A,$A$4,Raw!$D:$D,$A16)</f>
        <v>17107</v>
      </c>
      <c r="J16" s="30">
        <f>SUMIFS(Raw!$F:$F,Raw!$C:$C, J$5,Raw!$A:$A,$A$4,Raw!$D:$D,$A16)</f>
        <v>12049</v>
      </c>
      <c r="K16" s="30">
        <f>SUMIFS(Raw!$F:$F,Raw!$C:$C, K$5,Raw!$A:$A,$A$4,Raw!$D:$D,$A16)</f>
        <v>61362224</v>
      </c>
      <c r="L16" s="30">
        <f>_xlfn.MINIFS(Raw!$F:$F,Raw!$C:$C,L$5,Raw!$A:$A,$A$4,Raw!$D:$D,$A16, Raw!$F:$F, "&lt;&gt;0")</f>
        <v>94</v>
      </c>
      <c r="M16" s="30">
        <f>_xlfn.MAXIFS(Raw!$F:$F,Raw!$C:$C,M$5,Raw!$A:$A,$A$4,Raw!$D:$D,$A16)</f>
        <v>1938</v>
      </c>
      <c r="N16" s="30">
        <f>_xlfn.MINIFS(Raw!$F:$F,Raw!$C:$C,N$5,Raw!$A:$A,$A$4,Raw!$D:$D,$A16, Raw!$F:$F, "&lt;&gt;0")</f>
        <v>220</v>
      </c>
      <c r="O16" s="30">
        <f>_xlfn.MAXIFS(Raw!$F:$F,Raw!$C:$C,O$5,Raw!$A:$A,$A$4,Raw!$D:$D,$A16)</f>
        <v>3547</v>
      </c>
      <c r="P16" s="30">
        <f>SUMIFS(Raw!$F:$F,Raw!$C:$C, P$5,Raw!$A:$A,$A$4,Raw!$D:$D,$A16)</f>
        <v>242755</v>
      </c>
      <c r="Q16" s="30">
        <f>SUMIFS(Raw!$F:$F,Raw!$C:$C, Q$5,Raw!$A:$A,$A$4,Raw!$D:$D,$A16)</f>
        <v>114275</v>
      </c>
      <c r="R16" s="30">
        <f>SUMIFS(Raw!$F:$F,Raw!$C:$C, R$5,Raw!$A:$A,$A$4,Raw!$D:$D,$A16)</f>
        <v>45367</v>
      </c>
      <c r="S16" s="30">
        <f>SUMIFS(Raw!$F:$F,Raw!$C:$C, S$5,Raw!$A:$A,$A$4,Raw!$D:$D,$A16)</f>
        <v>14522</v>
      </c>
      <c r="T16" s="30">
        <f>SUMIFS(Raw!$F:$F,Raw!$C:$C, T$5,Raw!$A:$A,$A$4,Raw!$D:$D,$A16)</f>
        <v>24697</v>
      </c>
      <c r="U16" s="30">
        <f>SUMIFS(Raw!$F:$F,Raw!$C:$C, U$5,Raw!$A:$A,$A$4,Raw!$D:$D,$A16)</f>
        <v>26502</v>
      </c>
      <c r="V16" s="30">
        <f>SUMIFS(Raw!$F:$F,Raw!$C:$C, V$5,Raw!$A:$A,$A$4,Raw!$D:$D,$A16)</f>
        <v>13485</v>
      </c>
      <c r="W16" s="30">
        <f>SUMIFS(Raw!$F:$F,Raw!$C:$C, W$5,Raw!$A:$A,$A$4,Raw!$D:$D,$A16)</f>
        <v>369</v>
      </c>
      <c r="X16" s="30">
        <f>SUMIFS(Raw!$F:$F,Raw!$C:$C, X$5,Raw!$A:$A,$A$4,Raw!$D:$D,$A16)</f>
        <v>82710</v>
      </c>
      <c r="Y16" s="30">
        <f>SUMIFS(Raw!$F:$F,Raw!$C:$C, Y$5,Raw!$A:$A,$A$4,Raw!$D:$D,$A16)</f>
        <v>33953</v>
      </c>
      <c r="Z16" s="30">
        <f>SUMIFS(Raw!$F:$F,Raw!$C:$C, Z$5,Raw!$A:$A,$A$4,Raw!$D:$D,$A16)</f>
        <v>10999</v>
      </c>
      <c r="AA16" s="30">
        <f>SUMIFS(Raw!$F:$F,Raw!$C:$C, AA$5,Raw!$A:$A,$A$4,Raw!$D:$D,$A16)</f>
        <v>992</v>
      </c>
      <c r="AB16" s="30">
        <f>SUMIFS(Raw!$F:$F,Raw!$C:$C, AB$5,Raw!$A:$A,$A$4,Raw!$D:$D,$A16)</f>
        <v>6913</v>
      </c>
      <c r="AC16" s="30">
        <f>SUMIFS(Raw!$F:$F,Raw!$C:$C, AC$5,Raw!$A:$A,$A$4,Raw!$D:$D,$A16)</f>
        <v>2115</v>
      </c>
      <c r="AD16" s="30">
        <f>SUMIFS(Raw!$F:$F,Raw!$C:$C, AD$5,Raw!$A:$A,$A$4,Raw!$D:$D,$A16)</f>
        <v>22165</v>
      </c>
      <c r="AE16" s="30">
        <f>SUMIFS(Raw!$F:$F,Raw!$C:$C, AE$5,Raw!$A:$A,$A$4,Raw!$D:$D,$A16)</f>
        <v>30990</v>
      </c>
      <c r="AF16" s="30">
        <f>SUMIFS(Raw!$F:$F,Raw!$C:$C, AF$5,Raw!$A:$A,$A$4,Raw!$D:$D,$A16)</f>
        <v>17087</v>
      </c>
      <c r="AG16" s="30">
        <f>SUMIFS(Raw!$F:$F,Raw!$C:$C, AG$5,Raw!$A:$A,$A$4,Raw!$D:$D,$A16)</f>
        <v>35355</v>
      </c>
      <c r="AH16" s="30">
        <f>SUMIFS(Raw!$F:$F,Raw!$C:$C, AH$5,Raw!$A:$A,$A$4,Raw!$D:$D,$A16)</f>
        <v>8719</v>
      </c>
      <c r="AI16" s="30">
        <f>SUMIFS(Raw!$F:$F,Raw!$C:$C, AI$5,Raw!$A:$A,$A$4,Raw!$D:$D,$A16)</f>
        <v>9459</v>
      </c>
      <c r="AJ16" s="30">
        <f>SUMIFS(Raw!$F:$F,Raw!$C:$C, AJ$5,Raw!$A:$A,$A$4,Raw!$D:$D,$A16)</f>
        <v>2</v>
      </c>
      <c r="AK16" s="30">
        <f>SUMIFS(Raw!$F:$F,Raw!$C:$C, AK$5,Raw!$A:$A,$A$4,Raw!$D:$D,$A16)</f>
        <v>7742</v>
      </c>
    </row>
    <row r="17" spans="1:37" x14ac:dyDescent="0.25">
      <c r="A17" s="25" t="str">
        <f>IF(Refs!A10="","",Refs!A10)</f>
        <v>Y58</v>
      </c>
      <c r="B17" s="3" t="str">
        <f>IF(Refs!B10="","",Refs!B10)</f>
        <v>South West</v>
      </c>
      <c r="C17" s="25" t="str">
        <f>IF(Refs!D10="","",Refs!D10)</f>
        <v>Region</v>
      </c>
      <c r="D17" s="30">
        <f>SUMIFS(Raw!$F:$F,Raw!$C:$C, D$5,Raw!$A:$A,$A$4,Raw!$D:$D,$A17)</f>
        <v>206519</v>
      </c>
      <c r="E17" s="30">
        <f>SUMIFS(Raw!$F:$F,Raw!$C:$C, E$5,Raw!$A:$A,$A$4,Raw!$D:$D,$A17)</f>
        <v>175460</v>
      </c>
      <c r="F17" s="30">
        <f>SUMIFS(Raw!$F:$F,Raw!$C:$C, F$5,Raw!$A:$A,$A$4,Raw!$D:$D,$A17)</f>
        <v>112716</v>
      </c>
      <c r="G17" s="30">
        <f>SUMIFS(Raw!$F:$F,Raw!$C:$C, G$5,Raw!$A:$A,$A$4,Raw!$D:$D,$A17)</f>
        <v>17474</v>
      </c>
      <c r="H17" s="30">
        <f>SUMIFS(Raw!$F:$F,Raw!$C:$C, H$5,Raw!$A:$A,$A$4,Raw!$D:$D,$A17)</f>
        <v>2563</v>
      </c>
      <c r="I17" s="30">
        <f>SUMIFS(Raw!$F:$F,Raw!$C:$C, I$5,Raw!$A:$A,$A$4,Raw!$D:$D,$A17)</f>
        <v>1675</v>
      </c>
      <c r="J17" s="30">
        <f>SUMIFS(Raw!$F:$F,Raw!$C:$C, J$5,Raw!$A:$A,$A$4,Raw!$D:$D,$A17)</f>
        <v>13236</v>
      </c>
      <c r="K17" s="30">
        <f>SUMIFS(Raw!$F:$F,Raw!$C:$C, K$5,Raw!$A:$A,$A$4,Raw!$D:$D,$A17)</f>
        <v>32156012</v>
      </c>
      <c r="L17" s="30">
        <f>_xlfn.MINIFS(Raw!$F:$F,Raw!$C:$C,L$5,Raw!$A:$A,$A$4,Raw!$D:$D,$A17, Raw!$F:$F, "&lt;&gt;0")</f>
        <v>6</v>
      </c>
      <c r="M17" s="30">
        <f>_xlfn.MAXIFS(Raw!$F:$F,Raw!$C:$C,M$5,Raw!$A:$A,$A$4,Raw!$D:$D,$A17)</f>
        <v>4117</v>
      </c>
      <c r="N17" s="30">
        <f>_xlfn.MINIFS(Raw!$F:$F,Raw!$C:$C,N$5,Raw!$A:$A,$A$4,Raw!$D:$D,$A17, Raw!$F:$F, "&lt;&gt;0")</f>
        <v>38</v>
      </c>
      <c r="O17" s="30">
        <f>_xlfn.MAXIFS(Raw!$F:$F,Raw!$C:$C,O$5,Raw!$A:$A,$A$4,Raw!$D:$D,$A17)</f>
        <v>5224</v>
      </c>
      <c r="P17" s="30">
        <f>SUMIFS(Raw!$F:$F,Raw!$C:$C, P$5,Raw!$A:$A,$A$4,Raw!$D:$D,$A17)</f>
        <v>162240</v>
      </c>
      <c r="Q17" s="30">
        <f>SUMIFS(Raw!$F:$F,Raw!$C:$C, Q$5,Raw!$A:$A,$A$4,Raw!$D:$D,$A17)</f>
        <v>90562</v>
      </c>
      <c r="R17" s="30">
        <f>SUMIFS(Raw!$F:$F,Raw!$C:$C, R$5,Raw!$A:$A,$A$4,Raw!$D:$D,$A17)</f>
        <v>40882</v>
      </c>
      <c r="S17" s="30">
        <f>SUMIFS(Raw!$F:$F,Raw!$C:$C, S$5,Raw!$A:$A,$A$4,Raw!$D:$D,$A17)</f>
        <v>15223</v>
      </c>
      <c r="T17" s="30">
        <f>SUMIFS(Raw!$F:$F,Raw!$C:$C, T$5,Raw!$A:$A,$A$4,Raw!$D:$D,$A17)</f>
        <v>20224</v>
      </c>
      <c r="U17" s="30">
        <f>SUMIFS(Raw!$F:$F,Raw!$C:$C, U$5,Raw!$A:$A,$A$4,Raw!$D:$D,$A17)</f>
        <v>17452</v>
      </c>
      <c r="V17" s="30">
        <f>SUMIFS(Raw!$F:$F,Raw!$C:$C, V$5,Raw!$A:$A,$A$4,Raw!$D:$D,$A17)</f>
        <v>10748</v>
      </c>
      <c r="W17" s="30">
        <f>SUMIFS(Raw!$F:$F,Raw!$C:$C, W$5,Raw!$A:$A,$A$4,Raw!$D:$D,$A17)</f>
        <v>146</v>
      </c>
      <c r="X17" s="30">
        <f>SUMIFS(Raw!$F:$F,Raw!$C:$C, X$5,Raw!$A:$A,$A$4,Raw!$D:$D,$A17)</f>
        <v>48813</v>
      </c>
      <c r="Y17" s="30">
        <f>SUMIFS(Raw!$F:$F,Raw!$C:$C, Y$5,Raw!$A:$A,$A$4,Raw!$D:$D,$A17)</f>
        <v>12032</v>
      </c>
      <c r="Z17" s="30">
        <f>SUMIFS(Raw!$F:$F,Raw!$C:$C, Z$5,Raw!$A:$A,$A$4,Raw!$D:$D,$A17)</f>
        <v>8449</v>
      </c>
      <c r="AA17" s="30">
        <f>SUMIFS(Raw!$F:$F,Raw!$C:$C, AA$5,Raw!$A:$A,$A$4,Raw!$D:$D,$A17)</f>
        <v>599</v>
      </c>
      <c r="AB17" s="30">
        <f>SUMIFS(Raw!$F:$F,Raw!$C:$C, AB$5,Raw!$A:$A,$A$4,Raw!$D:$D,$A17)</f>
        <v>4908</v>
      </c>
      <c r="AC17" s="30">
        <f>SUMIFS(Raw!$F:$F,Raw!$C:$C, AC$5,Raw!$A:$A,$A$4,Raw!$D:$D,$A17)</f>
        <v>2157</v>
      </c>
      <c r="AD17" s="30">
        <f>SUMIFS(Raw!$F:$F,Raw!$C:$C, AD$5,Raw!$A:$A,$A$4,Raw!$D:$D,$A17)</f>
        <v>27340</v>
      </c>
      <c r="AE17" s="30">
        <f>SUMIFS(Raw!$F:$F,Raw!$C:$C, AE$5,Raw!$A:$A,$A$4,Raw!$D:$D,$A17)</f>
        <v>18173</v>
      </c>
      <c r="AF17" s="30">
        <f>SUMIFS(Raw!$F:$F,Raw!$C:$C, AF$5,Raw!$A:$A,$A$4,Raw!$D:$D,$A17)</f>
        <v>9192</v>
      </c>
      <c r="AG17" s="30">
        <f>SUMIFS(Raw!$F:$F,Raw!$C:$C, AG$5,Raw!$A:$A,$A$4,Raw!$D:$D,$A17)</f>
        <v>10946</v>
      </c>
      <c r="AH17" s="30">
        <f>SUMIFS(Raw!$F:$F,Raw!$C:$C, AH$5,Raw!$A:$A,$A$4,Raw!$D:$D,$A17)</f>
        <v>2251</v>
      </c>
      <c r="AI17" s="30">
        <f>SUMIFS(Raw!$F:$F,Raw!$C:$C, AI$5,Raw!$A:$A,$A$4,Raw!$D:$D,$A17)</f>
        <v>3927</v>
      </c>
      <c r="AJ17" s="30">
        <f>SUMIFS(Raw!$F:$F,Raw!$C:$C, AJ$5,Raw!$A:$A,$A$4,Raw!$D:$D,$A17)</f>
        <v>1</v>
      </c>
      <c r="AK17" s="30">
        <f>SUMIFS(Raw!$F:$F,Raw!$C:$C, AK$5,Raw!$A:$A,$A$4,Raw!$D:$D,$A17)</f>
        <v>2772</v>
      </c>
    </row>
    <row r="18" spans="1:37" x14ac:dyDescent="0.25">
      <c r="A18" s="25" t="str">
        <f>IF(Refs!A11="","",Refs!A11)</f>
        <v>Y99</v>
      </c>
      <c r="B18" s="3" t="str">
        <f>IF(Refs!B11="","",Refs!B11)</f>
        <v>111 National Support</v>
      </c>
      <c r="C18" s="25" t="str">
        <f>IF(Refs!D11="","",Refs!D11)</f>
        <v>Region</v>
      </c>
      <c r="D18" s="30">
        <f>SUMIFS(Raw!$F:$F,Raw!$C:$C, D$5,Raw!$A:$A,$A$4,Raw!$D:$D,$A18)</f>
        <v>87356</v>
      </c>
      <c r="E18" s="30">
        <f>SUMIFS(Raw!$F:$F,Raw!$C:$C, E$5,Raw!$A:$A,$A$4,Raw!$D:$D,$A18)</f>
        <v>73729</v>
      </c>
      <c r="F18" s="30">
        <f>SUMIFS(Raw!$F:$F,Raw!$C:$C, F$5,Raw!$A:$A,$A$4,Raw!$D:$D,$A18)</f>
        <v>42508</v>
      </c>
      <c r="G18" s="30">
        <f>SUMIFS(Raw!$F:$F,Raw!$C:$C, G$5,Raw!$A:$A,$A$4,Raw!$D:$D,$A18)</f>
        <v>9918</v>
      </c>
      <c r="H18" s="30">
        <f>SUMIFS(Raw!$F:$F,Raw!$C:$C, H$5,Raw!$A:$A,$A$4,Raw!$D:$D,$A18)</f>
        <v>1753</v>
      </c>
      <c r="I18" s="30">
        <f>SUMIFS(Raw!$F:$F,Raw!$C:$C, I$5,Raw!$A:$A,$A$4,Raw!$D:$D,$A18)</f>
        <v>2167</v>
      </c>
      <c r="J18" s="30">
        <f>SUMIFS(Raw!$F:$F,Raw!$C:$C, J$5,Raw!$A:$A,$A$4,Raw!$D:$D,$A18)</f>
        <v>5998</v>
      </c>
      <c r="K18" s="30">
        <f>SUMIFS(Raw!$F:$F,Raw!$C:$C, K$5,Raw!$A:$A,$A$4,Raw!$D:$D,$A18)</f>
        <v>8972357</v>
      </c>
      <c r="L18" s="30">
        <f>_xlfn.MINIFS(Raw!$F:$F,Raw!$C:$C,L$5,Raw!$A:$A,$A$4,Raw!$D:$D,$A18, Raw!$F:$F, "&lt;&gt;0")</f>
        <v>139</v>
      </c>
      <c r="M18" s="30">
        <f>_xlfn.MAXIFS(Raw!$F:$F,Raw!$C:$C,M$5,Raw!$A:$A,$A$4,Raw!$D:$D,$A18)</f>
        <v>1130</v>
      </c>
      <c r="N18" s="30">
        <f>_xlfn.MINIFS(Raw!$F:$F,Raw!$C:$C,N$5,Raw!$A:$A,$A$4,Raw!$D:$D,$A18, Raw!$F:$F, "&lt;&gt;0")</f>
        <v>250</v>
      </c>
      <c r="O18" s="30">
        <f>_xlfn.MAXIFS(Raw!$F:$F,Raw!$C:$C,O$5,Raw!$A:$A,$A$4,Raw!$D:$D,$A18)</f>
        <v>1564</v>
      </c>
      <c r="P18" s="30">
        <f>SUMIFS(Raw!$F:$F,Raw!$C:$C, P$5,Raw!$A:$A,$A$4,Raw!$D:$D,$A18)</f>
        <v>66424</v>
      </c>
      <c r="Q18" s="30">
        <f>SUMIFS(Raw!$F:$F,Raw!$C:$C, Q$5,Raw!$A:$A,$A$4,Raw!$D:$D,$A18)</f>
        <v>16952</v>
      </c>
      <c r="R18" s="30">
        <f>SUMIFS(Raw!$F:$F,Raw!$C:$C, R$5,Raw!$A:$A,$A$4,Raw!$D:$D,$A18)</f>
        <v>11242</v>
      </c>
      <c r="S18" s="30">
        <f>SUMIFS(Raw!$F:$F,Raw!$C:$C, S$5,Raw!$A:$A,$A$4,Raw!$D:$D,$A18)</f>
        <v>1737</v>
      </c>
      <c r="T18" s="30">
        <f>SUMIFS(Raw!$F:$F,Raw!$C:$C, T$5,Raw!$A:$A,$A$4,Raw!$D:$D,$A18)</f>
        <v>6658</v>
      </c>
      <c r="U18" s="30">
        <f>SUMIFS(Raw!$F:$F,Raw!$C:$C, U$5,Raw!$A:$A,$A$4,Raw!$D:$D,$A18)</f>
        <v>10373</v>
      </c>
      <c r="V18" s="30">
        <f>SUMIFS(Raw!$F:$F,Raw!$C:$C, V$5,Raw!$A:$A,$A$4,Raw!$D:$D,$A18)</f>
        <v>7738</v>
      </c>
      <c r="W18" s="30">
        <f>SUMIFS(Raw!$F:$F,Raw!$C:$C, W$5,Raw!$A:$A,$A$4,Raw!$D:$D,$A18)</f>
        <v>0</v>
      </c>
      <c r="X18" s="30">
        <f>SUMIFS(Raw!$F:$F,Raw!$C:$C, X$5,Raw!$A:$A,$A$4,Raw!$D:$D,$A18)</f>
        <v>25461</v>
      </c>
      <c r="Y18" s="30">
        <f>SUMIFS(Raw!$F:$F,Raw!$C:$C, Y$5,Raw!$A:$A,$A$4,Raw!$D:$D,$A18)</f>
        <v>3104</v>
      </c>
      <c r="Z18" s="30">
        <f>SUMIFS(Raw!$F:$F,Raw!$C:$C, Z$5,Raw!$A:$A,$A$4,Raw!$D:$D,$A18)</f>
        <v>4579</v>
      </c>
      <c r="AA18" s="30">
        <f>SUMIFS(Raw!$F:$F,Raw!$C:$C, AA$5,Raw!$A:$A,$A$4,Raw!$D:$D,$A18)</f>
        <v>2798</v>
      </c>
      <c r="AB18" s="30">
        <f>SUMIFS(Raw!$F:$F,Raw!$C:$C, AB$5,Raw!$A:$A,$A$4,Raw!$D:$D,$A18)</f>
        <v>2119</v>
      </c>
      <c r="AC18" s="30">
        <f>SUMIFS(Raw!$F:$F,Raw!$C:$C, AC$5,Raw!$A:$A,$A$4,Raw!$D:$D,$A18)</f>
        <v>60</v>
      </c>
      <c r="AD18" s="30">
        <f>SUMIFS(Raw!$F:$F,Raw!$C:$C, AD$5,Raw!$A:$A,$A$4,Raw!$D:$D,$A18)</f>
        <v>1459</v>
      </c>
      <c r="AE18" s="30">
        <f>SUMIFS(Raw!$F:$F,Raw!$C:$C, AE$5,Raw!$A:$A,$A$4,Raw!$D:$D,$A18)</f>
        <v>9813</v>
      </c>
      <c r="AF18" s="30">
        <f>SUMIFS(Raw!$F:$F,Raw!$C:$C, AF$5,Raw!$A:$A,$A$4,Raw!$D:$D,$A18)</f>
        <v>3422</v>
      </c>
      <c r="AG18" s="30">
        <f>SUMIFS(Raw!$F:$F,Raw!$C:$C, AG$5,Raw!$A:$A,$A$4,Raw!$D:$D,$A18)</f>
        <v>386</v>
      </c>
      <c r="AH18" s="30">
        <f>SUMIFS(Raw!$F:$F,Raw!$C:$C, AH$5,Raw!$A:$A,$A$4,Raw!$D:$D,$A18)</f>
        <v>0</v>
      </c>
      <c r="AI18" s="30">
        <f>SUMIFS(Raw!$F:$F,Raw!$C:$C, AI$5,Raw!$A:$A,$A$4,Raw!$D:$D,$A18)</f>
        <v>2167</v>
      </c>
      <c r="AJ18" s="30">
        <f>SUMIFS(Raw!$F:$F,Raw!$C:$C, AJ$5,Raw!$A:$A,$A$4,Raw!$D:$D,$A18)</f>
        <v>0</v>
      </c>
      <c r="AK18" s="30">
        <f>SUMIFS(Raw!$F:$F,Raw!$C:$C, AK$5,Raw!$A:$A,$A$4,Raw!$D:$D,$A18)</f>
        <v>1465</v>
      </c>
    </row>
    <row r="19" spans="1:37" x14ac:dyDescent="0.25">
      <c r="A19" s="25" t="str">
        <f>IF(Refs!A12="","",Refs!A12)</f>
        <v/>
      </c>
      <c r="B19" s="3" t="str">
        <f>IF(Refs!B12="","",Refs!B12)</f>
        <v>-----------</v>
      </c>
      <c r="C19" s="25" t="str">
        <f>IF(Refs!D12="","",Refs!D12)</f>
        <v/>
      </c>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row>
    <row r="20" spans="1:37" ht="18.600000000000001" customHeight="1" x14ac:dyDescent="0.25">
      <c r="A20" s="25" t="str">
        <f>IF(Refs!A13="","",Refs!A13)</f>
        <v>111AA1</v>
      </c>
      <c r="B20" s="3" t="str">
        <f>IF(Refs!B13="","",Refs!B13)</f>
        <v>North East</v>
      </c>
      <c r="C20" s="25" t="str">
        <f>IF(Refs!D13="","",Refs!D13)</f>
        <v>Area</v>
      </c>
      <c r="D20" s="30">
        <f>SUMIFS(Raw!$F:$F,Raw!$C:$C,D$5,Raw!$A:$A,$A$4,Raw!$B:$B,$A20)</f>
        <v>103515</v>
      </c>
      <c r="E20" s="30">
        <f>SUMIFS(Raw!$F:$F,Raw!$C:$C,E$5,Raw!$A:$A,$A$4,Raw!$B:$B,$A20)</f>
        <v>90279</v>
      </c>
      <c r="F20" s="30">
        <f>SUMIFS(Raw!$F:$F,Raw!$C:$C,F$5,Raw!$A:$A,$A$4,Raw!$B:$B,$A20)</f>
        <v>64350</v>
      </c>
      <c r="G20" s="30">
        <f>SUMIFS(Raw!$F:$F,Raw!$C:$C,G$5,Raw!$A:$A,$A$4,Raw!$B:$B,$A20)</f>
        <v>8502</v>
      </c>
      <c r="H20" s="30">
        <f>SUMIFS(Raw!$F:$F,Raw!$C:$C,H$5,Raw!$A:$A,$A$4,Raw!$B:$B,$A20)</f>
        <v>1356</v>
      </c>
      <c r="I20" s="30">
        <f>SUMIFS(Raw!$F:$F,Raw!$C:$C,I$5,Raw!$A:$A,$A$4,Raw!$B:$B,$A20)</f>
        <v>1126</v>
      </c>
      <c r="J20" s="30">
        <f>SUMIFS(Raw!$F:$F,Raw!$C:$C,J$5,Raw!$A:$A,$A$4,Raw!$B:$B,$A20)</f>
        <v>6020</v>
      </c>
      <c r="K20" s="30">
        <f>SUMIFS(Raw!$F:$F,Raw!$C:$C,K$5,Raw!$A:$A,$A$4,Raw!$B:$B,$A20)</f>
        <v>9362871</v>
      </c>
      <c r="L20" s="30">
        <f>_xlfn.MINIFS(Raw!$F:$F,Raw!$C:$C,L$5,Raw!$A:$A,$A$4,Raw!$B:$B,$A20, Raw!$F:$F, "&lt;&gt;0")</f>
        <v>41</v>
      </c>
      <c r="M20" s="30">
        <f>_xlfn.MAXIFS(Raw!$F:$F,Raw!$C:$C,M$5,Raw!$A:$A,$A$4,Raw!$B:$B,$A20)</f>
        <v>1206</v>
      </c>
      <c r="N20" s="30">
        <f>_xlfn.MINIFS(Raw!$F:$F,Raw!$C:$C,N$5,Raw!$A:$A,$A$4,Raw!$B:$B,$A20, Raw!$F:$F, "&lt;&gt;0")</f>
        <v>190</v>
      </c>
      <c r="O20" s="30">
        <f>_xlfn.MAXIFS(Raw!$F:$F,Raw!$C:$C,O$5,Raw!$A:$A,$A$4,Raw!$B:$B,$A20)</f>
        <v>1734</v>
      </c>
      <c r="P20" s="30">
        <f>SUMIFS(Raw!$F:$F,Raw!$C:$C,P$5,Raw!$A:$A,$A$4,Raw!$B:$B,$A20)</f>
        <v>85799</v>
      </c>
      <c r="Q20" s="30">
        <f>SUMIFS(Raw!$F:$F,Raw!$C:$C,Q$5,Raw!$A:$A,$A$4,Raw!$B:$B,$A20)</f>
        <v>28910</v>
      </c>
      <c r="R20" s="30">
        <f>SUMIFS(Raw!$F:$F,Raw!$C:$C,R$5,Raw!$A:$A,$A$4,Raw!$B:$B,$A20)</f>
        <v>11408</v>
      </c>
      <c r="S20" s="30">
        <f>SUMIFS(Raw!$F:$F,Raw!$C:$C,S$5,Raw!$A:$A,$A$4,Raw!$B:$B,$A20)</f>
        <v>3496</v>
      </c>
      <c r="T20" s="30">
        <f>SUMIFS(Raw!$F:$F,Raw!$C:$C,T$5,Raw!$A:$A,$A$4,Raw!$B:$B,$A20)</f>
        <v>11883</v>
      </c>
      <c r="U20" s="30">
        <f>SUMIFS(Raw!$F:$F,Raw!$C:$C,U$5,Raw!$A:$A,$A$4,Raw!$B:$B,$A20)</f>
        <v>10160</v>
      </c>
      <c r="V20" s="30">
        <f>SUMIFS(Raw!$F:$F,Raw!$C:$C,V$5,Raw!$A:$A,$A$4,Raw!$B:$B,$A20)</f>
        <v>2335</v>
      </c>
      <c r="W20" s="30">
        <f>SUMIFS(Raw!$F:$F,Raw!$C:$C,W$5,Raw!$A:$A,$A$4,Raw!$B:$B,$A20)</f>
        <v>25</v>
      </c>
      <c r="X20" s="30">
        <f>SUMIFS(Raw!$F:$F,Raw!$C:$C,X$5,Raw!$A:$A,$A$4,Raw!$B:$B,$A20)</f>
        <v>29645</v>
      </c>
      <c r="Y20" s="30">
        <f>SUMIFS(Raw!$F:$F,Raw!$C:$C,Y$5,Raw!$A:$A,$A$4,Raw!$B:$B,$A20)</f>
        <v>8290</v>
      </c>
      <c r="Z20" s="30">
        <f>SUMIFS(Raw!$F:$F,Raw!$C:$C,Z$5,Raw!$A:$A,$A$4,Raw!$B:$B,$A20)</f>
        <v>7207</v>
      </c>
      <c r="AA20" s="30">
        <f>SUMIFS(Raw!$F:$F,Raw!$C:$C,AA$5,Raw!$A:$A,$A$4,Raw!$B:$B,$A20)</f>
        <v>355</v>
      </c>
      <c r="AB20" s="30">
        <f>SUMIFS(Raw!$F:$F,Raw!$C:$C,AB$5,Raw!$A:$A,$A$4,Raw!$B:$B,$A20)</f>
        <v>2065</v>
      </c>
      <c r="AC20" s="30">
        <f>SUMIFS(Raw!$F:$F,Raw!$C:$C,AC$5,Raw!$A:$A,$A$4,Raw!$B:$B,$A20)</f>
        <v>124</v>
      </c>
      <c r="AD20" s="30">
        <f>SUMIFS(Raw!$F:$F,Raw!$C:$C,AD$5,Raw!$A:$A,$A$4,Raw!$B:$B,$A20)</f>
        <v>4839</v>
      </c>
      <c r="AE20" s="30">
        <f>SUMIFS(Raw!$F:$F,Raw!$C:$C,AE$5,Raw!$A:$A,$A$4,Raw!$B:$B,$A20)</f>
        <v>11206</v>
      </c>
      <c r="AF20" s="30">
        <f>SUMIFS(Raw!$F:$F,Raw!$C:$C,AF$5,Raw!$A:$A,$A$4,Raw!$B:$B,$A20)</f>
        <v>6061</v>
      </c>
      <c r="AG20" s="30">
        <f>SUMIFS(Raw!$F:$F,Raw!$C:$C,AG$5,Raw!$A:$A,$A$4,Raw!$B:$B,$A20)</f>
        <v>1477</v>
      </c>
      <c r="AH20" s="30">
        <f>SUMIFS(Raw!$F:$F,Raw!$C:$C,AH$5,Raw!$A:$A,$A$4,Raw!$B:$B,$A20)</f>
        <v>8749</v>
      </c>
      <c r="AI20" s="30">
        <f>SUMIFS(Raw!$F:$F,Raw!$C:$C,AI$5,Raw!$A:$A,$A$4,Raw!$B:$B,$A20)</f>
        <v>1502</v>
      </c>
      <c r="AJ20" s="30">
        <f>SUMIFS(Raw!$F:$F,Raw!$C:$C,AJ$5,Raw!$A:$A,$A$4,Raw!$B:$B,$A20)</f>
        <v>0</v>
      </c>
      <c r="AK20" s="30">
        <f>SUMIFS(Raw!$F:$F,Raw!$C:$C,AK$5,Raw!$A:$A,$A$4,Raw!$B:$B,$A20)</f>
        <v>619</v>
      </c>
    </row>
    <row r="21" spans="1:37" x14ac:dyDescent="0.25">
      <c r="A21" s="25" t="str">
        <f>IF(Refs!A14="","",Refs!A14)</f>
        <v>111AI7</v>
      </c>
      <c r="B21" s="3" t="str">
        <f>IF(Refs!B14="","",Refs!B14)</f>
        <v>Yorkshire and Humber (NECS)</v>
      </c>
      <c r="C21" s="25" t="str">
        <f>IF(Refs!D14="","",Refs!D14)</f>
        <v>Area</v>
      </c>
      <c r="D21" s="30">
        <f>SUMIFS(Raw!$F:$F,Raw!$C:$C,D$5,Raw!$A:$A,$A$4,Raw!$B:$B,$A21)</f>
        <v>182780</v>
      </c>
      <c r="E21" s="30">
        <f>SUMIFS(Raw!$F:$F,Raw!$C:$C,E$5,Raw!$A:$A,$A$4,Raw!$B:$B,$A21)</f>
        <v>161928</v>
      </c>
      <c r="F21" s="30">
        <f>SUMIFS(Raw!$F:$F,Raw!$C:$C,F$5,Raw!$A:$A,$A$4,Raw!$B:$B,$A21)</f>
        <v>103342</v>
      </c>
      <c r="G21" s="30">
        <f>SUMIFS(Raw!$F:$F,Raw!$C:$C,G$5,Raw!$A:$A,$A$4,Raw!$B:$B,$A21)</f>
        <v>19004</v>
      </c>
      <c r="H21" s="30">
        <f>SUMIFS(Raw!$F:$F,Raw!$C:$C,H$5,Raw!$A:$A,$A$4,Raw!$B:$B,$A21)</f>
        <v>6936</v>
      </c>
      <c r="I21" s="30">
        <f>SUMIFS(Raw!$F:$F,Raw!$C:$C,I$5,Raw!$A:$A,$A$4,Raw!$B:$B,$A21)</f>
        <v>2857</v>
      </c>
      <c r="J21" s="30">
        <f>SUMIFS(Raw!$F:$F,Raw!$C:$C,J$5,Raw!$A:$A,$A$4,Raw!$B:$B,$A21)</f>
        <v>9211</v>
      </c>
      <c r="K21" s="30">
        <f>SUMIFS(Raw!$F:$F,Raw!$C:$C,K$5,Raw!$A:$A,$A$4,Raw!$B:$B,$A21)</f>
        <v>29851147</v>
      </c>
      <c r="L21" s="30">
        <f>_xlfn.MINIFS(Raw!$F:$F,Raw!$C:$C,L$5,Raw!$A:$A,$A$4,Raw!$B:$B,$A21, Raw!$F:$F, "&lt;&gt;0")</f>
        <v>57</v>
      </c>
      <c r="M21" s="30">
        <f>_xlfn.MAXIFS(Raw!$F:$F,Raw!$C:$C,M$5,Raw!$A:$A,$A$4,Raw!$B:$B,$A21)</f>
        <v>851</v>
      </c>
      <c r="N21" s="30">
        <f>_xlfn.MINIFS(Raw!$F:$F,Raw!$C:$C,N$5,Raw!$A:$A,$A$4,Raw!$B:$B,$A21, Raw!$F:$F, "&lt;&gt;0")</f>
        <v>133</v>
      </c>
      <c r="O21" s="30">
        <f>_xlfn.MAXIFS(Raw!$F:$F,Raw!$C:$C,O$5,Raw!$A:$A,$A$4,Raw!$B:$B,$A21)</f>
        <v>1055</v>
      </c>
      <c r="P21" s="30">
        <f>SUMIFS(Raw!$F:$F,Raw!$C:$C,P$5,Raw!$A:$A,$A$4,Raw!$B:$B,$A21)</f>
        <v>143741</v>
      </c>
      <c r="Q21" s="30">
        <f>SUMIFS(Raw!$F:$F,Raw!$C:$C,Q$5,Raw!$A:$A,$A$4,Raw!$B:$B,$A21)</f>
        <v>60278</v>
      </c>
      <c r="R21" s="30">
        <f>SUMIFS(Raw!$F:$F,Raw!$C:$C,R$5,Raw!$A:$A,$A$4,Raw!$B:$B,$A21)</f>
        <v>16640</v>
      </c>
      <c r="S21" s="30">
        <f>SUMIFS(Raw!$F:$F,Raw!$C:$C,S$5,Raw!$A:$A,$A$4,Raw!$B:$B,$A21)</f>
        <v>6668</v>
      </c>
      <c r="T21" s="30">
        <f>SUMIFS(Raw!$F:$F,Raw!$C:$C,T$5,Raw!$A:$A,$A$4,Raw!$B:$B,$A21)</f>
        <v>15735</v>
      </c>
      <c r="U21" s="30">
        <f>SUMIFS(Raw!$F:$F,Raw!$C:$C,U$5,Raw!$A:$A,$A$4,Raw!$B:$B,$A21)</f>
        <v>19112</v>
      </c>
      <c r="V21" s="30">
        <f>SUMIFS(Raw!$F:$F,Raw!$C:$C,V$5,Raw!$A:$A,$A$4,Raw!$B:$B,$A21)</f>
        <v>14147</v>
      </c>
      <c r="W21" s="30">
        <f>SUMIFS(Raw!$F:$F,Raw!$C:$C,W$5,Raw!$A:$A,$A$4,Raw!$B:$B,$A21)</f>
        <v>43</v>
      </c>
      <c r="X21" s="30">
        <f>SUMIFS(Raw!$F:$F,Raw!$C:$C,X$5,Raw!$A:$A,$A$4,Raw!$B:$B,$A21)</f>
        <v>37988</v>
      </c>
      <c r="Y21" s="30">
        <f>SUMIFS(Raw!$F:$F,Raw!$C:$C,Y$5,Raw!$A:$A,$A$4,Raw!$B:$B,$A21)</f>
        <v>22190</v>
      </c>
      <c r="Z21" s="30">
        <f>SUMIFS(Raw!$F:$F,Raw!$C:$C,Z$5,Raw!$A:$A,$A$4,Raw!$B:$B,$A21)</f>
        <v>12429</v>
      </c>
      <c r="AA21" s="30">
        <f>SUMIFS(Raw!$F:$F,Raw!$C:$C,AA$5,Raw!$A:$A,$A$4,Raw!$B:$B,$A21)</f>
        <v>478</v>
      </c>
      <c r="AB21" s="30">
        <f>SUMIFS(Raw!$F:$F,Raw!$C:$C,AB$5,Raw!$A:$A,$A$4,Raw!$B:$B,$A21)</f>
        <v>4975</v>
      </c>
      <c r="AC21" s="30">
        <f>SUMIFS(Raw!$F:$F,Raw!$C:$C,AC$5,Raw!$A:$A,$A$4,Raw!$B:$B,$A21)</f>
        <v>2663</v>
      </c>
      <c r="AD21" s="30">
        <f>SUMIFS(Raw!$F:$F,Raw!$C:$C,AD$5,Raw!$A:$A,$A$4,Raw!$B:$B,$A21)</f>
        <v>8402</v>
      </c>
      <c r="AE21" s="30">
        <f>SUMIFS(Raw!$F:$F,Raw!$C:$C,AE$5,Raw!$A:$A,$A$4,Raw!$B:$B,$A21)</f>
        <v>19387</v>
      </c>
      <c r="AF21" s="30">
        <f>SUMIFS(Raw!$F:$F,Raw!$C:$C,AF$5,Raw!$A:$A,$A$4,Raw!$B:$B,$A21)</f>
        <v>4899</v>
      </c>
      <c r="AG21" s="30">
        <f>SUMIFS(Raw!$F:$F,Raw!$C:$C,AG$5,Raw!$A:$A,$A$4,Raw!$B:$B,$A21)</f>
        <v>408</v>
      </c>
      <c r="AH21" s="30">
        <f>SUMIFS(Raw!$F:$F,Raw!$C:$C,AH$5,Raw!$A:$A,$A$4,Raw!$B:$B,$A21)</f>
        <v>630</v>
      </c>
      <c r="AI21" s="30">
        <f>SUMIFS(Raw!$F:$F,Raw!$C:$C,AI$5,Raw!$A:$A,$A$4,Raw!$B:$B,$A21)</f>
        <v>3771</v>
      </c>
      <c r="AJ21" s="30">
        <f>SUMIFS(Raw!$F:$F,Raw!$C:$C,AJ$5,Raw!$A:$A,$A$4,Raw!$B:$B,$A21)</f>
        <v>0</v>
      </c>
      <c r="AK21" s="30">
        <f>SUMIFS(Raw!$F:$F,Raw!$C:$C,AK$5,Raw!$A:$A,$A$4,Raw!$B:$B,$A21)</f>
        <v>9053</v>
      </c>
    </row>
    <row r="22" spans="1:37" ht="18.600000000000001" customHeight="1" x14ac:dyDescent="0.25">
      <c r="A22" s="25" t="str">
        <f>IF(Refs!A15="","",Refs!A15)</f>
        <v>111AJ3</v>
      </c>
      <c r="B22" s="3" t="str">
        <f>IF(Refs!B15="","",Refs!B15)</f>
        <v>North West including Blackpool (ML CSU)</v>
      </c>
      <c r="C22" s="25" t="str">
        <f>IF(Refs!D15="","",Refs!D15)</f>
        <v>Area</v>
      </c>
      <c r="D22" s="30">
        <f>SUMIFS(Raw!$F:$F,Raw!$C:$C,D$5,Raw!$A:$A,$A$4,Raw!$B:$B,$A22)</f>
        <v>215225</v>
      </c>
      <c r="E22" s="30">
        <f>SUMIFS(Raw!$F:$F,Raw!$C:$C,E$5,Raw!$A:$A,$A$4,Raw!$B:$B,$A22)</f>
        <v>159281</v>
      </c>
      <c r="F22" s="30">
        <f>SUMIFS(Raw!$F:$F,Raw!$C:$C,F$5,Raw!$A:$A,$A$4,Raw!$B:$B,$A22)</f>
        <v>72934</v>
      </c>
      <c r="G22" s="30">
        <f>SUMIFS(Raw!$F:$F,Raw!$C:$C,G$5,Raw!$A:$A,$A$4,Raw!$B:$B,$A22)</f>
        <v>29218</v>
      </c>
      <c r="H22" s="30">
        <f>SUMIFS(Raw!$F:$F,Raw!$C:$C,H$5,Raw!$A:$A,$A$4,Raw!$B:$B,$A22)</f>
        <v>2596</v>
      </c>
      <c r="I22" s="30">
        <f>SUMIFS(Raw!$F:$F,Raw!$C:$C,I$5,Raw!$A:$A,$A$4,Raw!$B:$B,$A22)</f>
        <v>1304</v>
      </c>
      <c r="J22" s="30">
        <f>SUMIFS(Raw!$F:$F,Raw!$C:$C,J$5,Raw!$A:$A,$A$4,Raw!$B:$B,$A22)</f>
        <v>25318</v>
      </c>
      <c r="K22" s="30">
        <f>SUMIFS(Raw!$F:$F,Raw!$C:$C,K$5,Raw!$A:$A,$A$4,Raw!$B:$B,$A22)</f>
        <v>61359837</v>
      </c>
      <c r="L22" s="30">
        <f>_xlfn.MINIFS(Raw!$F:$F,Raw!$C:$C,L$5,Raw!$A:$A,$A$4,Raw!$B:$B,$A22, Raw!$F:$F, "&lt;&gt;0")</f>
        <v>656</v>
      </c>
      <c r="M22" s="30">
        <f>_xlfn.MAXIFS(Raw!$F:$F,Raw!$C:$C,M$5,Raw!$A:$A,$A$4,Raw!$B:$B,$A22)</f>
        <v>2088</v>
      </c>
      <c r="N22" s="30">
        <f>_xlfn.MINIFS(Raw!$F:$F,Raw!$C:$C,N$5,Raw!$A:$A,$A$4,Raw!$B:$B,$A22, Raw!$F:$F, "&lt;&gt;0")</f>
        <v>787</v>
      </c>
      <c r="O22" s="30">
        <f>_xlfn.MAXIFS(Raw!$F:$F,Raw!$C:$C,O$5,Raw!$A:$A,$A$4,Raw!$B:$B,$A22)</f>
        <v>2495</v>
      </c>
      <c r="P22" s="30">
        <f>SUMIFS(Raw!$F:$F,Raw!$C:$C,P$5,Raw!$A:$A,$A$4,Raw!$B:$B,$A22)</f>
        <v>145867</v>
      </c>
      <c r="Q22" s="30">
        <f>SUMIFS(Raw!$F:$F,Raw!$C:$C,Q$5,Raw!$A:$A,$A$4,Raw!$B:$B,$A22)</f>
        <v>63934</v>
      </c>
      <c r="R22" s="30">
        <f>SUMIFS(Raw!$F:$F,Raw!$C:$C,R$5,Raw!$A:$A,$A$4,Raw!$B:$B,$A22)</f>
        <v>11620</v>
      </c>
      <c r="S22" s="30">
        <f>SUMIFS(Raw!$F:$F,Raw!$C:$C,S$5,Raw!$A:$A,$A$4,Raw!$B:$B,$A22)</f>
        <v>5787</v>
      </c>
      <c r="T22" s="30">
        <f>SUMIFS(Raw!$F:$F,Raw!$C:$C,T$5,Raw!$A:$A,$A$4,Raw!$B:$B,$A22)</f>
        <v>15656</v>
      </c>
      <c r="U22" s="30">
        <f>SUMIFS(Raw!$F:$F,Raw!$C:$C,U$5,Raw!$A:$A,$A$4,Raw!$B:$B,$A22)</f>
        <v>19964</v>
      </c>
      <c r="V22" s="30">
        <f>SUMIFS(Raw!$F:$F,Raw!$C:$C,V$5,Raw!$A:$A,$A$4,Raw!$B:$B,$A22)</f>
        <v>5872</v>
      </c>
      <c r="W22" s="30">
        <f>SUMIFS(Raw!$F:$F,Raw!$C:$C,W$5,Raw!$A:$A,$A$4,Raw!$B:$B,$A22)</f>
        <v>84</v>
      </c>
      <c r="X22" s="30">
        <f>SUMIFS(Raw!$F:$F,Raw!$C:$C,X$5,Raw!$A:$A,$A$4,Raw!$B:$B,$A22)</f>
        <v>58160</v>
      </c>
      <c r="Y22" s="30">
        <f>SUMIFS(Raw!$F:$F,Raw!$C:$C,Y$5,Raw!$A:$A,$A$4,Raw!$B:$B,$A22)</f>
        <v>15899</v>
      </c>
      <c r="Z22" s="30">
        <f>SUMIFS(Raw!$F:$F,Raw!$C:$C,Z$5,Raw!$A:$A,$A$4,Raw!$B:$B,$A22)</f>
        <v>3203</v>
      </c>
      <c r="AA22" s="30">
        <f>SUMIFS(Raw!$F:$F,Raw!$C:$C,AA$5,Raw!$A:$A,$A$4,Raw!$B:$B,$A22)</f>
        <v>509</v>
      </c>
      <c r="AB22" s="30">
        <f>SUMIFS(Raw!$F:$F,Raw!$C:$C,AB$5,Raw!$A:$A,$A$4,Raw!$B:$B,$A22)</f>
        <v>10543</v>
      </c>
      <c r="AC22" s="30">
        <f>SUMIFS(Raw!$F:$F,Raw!$C:$C,AC$5,Raw!$A:$A,$A$4,Raw!$B:$B,$A22)</f>
        <v>2463</v>
      </c>
      <c r="AD22" s="30">
        <f>SUMIFS(Raw!$F:$F,Raw!$C:$C,AD$5,Raw!$A:$A,$A$4,Raw!$B:$B,$A22)</f>
        <v>13013</v>
      </c>
      <c r="AE22" s="30">
        <f>SUMIFS(Raw!$F:$F,Raw!$C:$C,AE$5,Raw!$A:$A,$A$4,Raw!$B:$B,$A22)</f>
        <v>20959</v>
      </c>
      <c r="AF22" s="30">
        <f>SUMIFS(Raw!$F:$F,Raw!$C:$C,AF$5,Raw!$A:$A,$A$4,Raw!$B:$B,$A22)</f>
        <v>9634</v>
      </c>
      <c r="AG22" s="30">
        <f>SUMIFS(Raw!$F:$F,Raw!$C:$C,AG$5,Raw!$A:$A,$A$4,Raw!$B:$B,$A22)</f>
        <v>2097</v>
      </c>
      <c r="AH22" s="30">
        <f>SUMIFS(Raw!$F:$F,Raw!$C:$C,AH$5,Raw!$A:$A,$A$4,Raw!$B:$B,$A22)</f>
        <v>1964</v>
      </c>
      <c r="AI22" s="30">
        <f>SUMIFS(Raw!$F:$F,Raw!$C:$C,AI$5,Raw!$A:$A,$A$4,Raw!$B:$B,$A22)</f>
        <v>4988</v>
      </c>
      <c r="AJ22" s="30">
        <f>SUMIFS(Raw!$F:$F,Raw!$C:$C,AJ$5,Raw!$A:$A,$A$4,Raw!$B:$B,$A22)</f>
        <v>28</v>
      </c>
      <c r="AK22" s="30">
        <f>SUMIFS(Raw!$F:$F,Raw!$C:$C,AK$5,Raw!$A:$A,$A$4,Raw!$B:$B,$A22)</f>
        <v>2608</v>
      </c>
    </row>
    <row r="23" spans="1:37" ht="19.5" customHeight="1" x14ac:dyDescent="0.25">
      <c r="A23" s="25" t="str">
        <f>IF(Refs!A16="","",Refs!A16)</f>
        <v>111AJ8</v>
      </c>
      <c r="B23" s="3" t="str">
        <f>IF(Refs!B16="","",Refs!B16)</f>
        <v>Derbyshire (DHU)</v>
      </c>
      <c r="C23" s="25" t="str">
        <f>IF(Refs!D16="","",Refs!D16)</f>
        <v>Area</v>
      </c>
      <c r="D23" s="30">
        <f>SUMIFS(Raw!$F:$F,Raw!$C:$C,D$5,Raw!$A:$A,$A$4,Raw!$B:$B,$A23)</f>
        <v>42734</v>
      </c>
      <c r="E23" s="30">
        <f>SUMIFS(Raw!$F:$F,Raw!$C:$C,E$5,Raw!$A:$A,$A$4,Raw!$B:$B,$A23)</f>
        <v>40506</v>
      </c>
      <c r="F23" s="30">
        <f>SUMIFS(Raw!$F:$F,Raw!$C:$C,F$5,Raw!$A:$A,$A$4,Raw!$B:$B,$A23)</f>
        <v>29491</v>
      </c>
      <c r="G23" s="30">
        <f>SUMIFS(Raw!$F:$F,Raw!$C:$C,G$5,Raw!$A:$A,$A$4,Raw!$B:$B,$A23)</f>
        <v>2228</v>
      </c>
      <c r="H23" s="30">
        <f>SUMIFS(Raw!$F:$F,Raw!$C:$C,H$5,Raw!$A:$A,$A$4,Raw!$B:$B,$A23)</f>
        <v>530</v>
      </c>
      <c r="I23" s="30">
        <f>SUMIFS(Raw!$F:$F,Raw!$C:$C,I$5,Raw!$A:$A,$A$4,Raw!$B:$B,$A23)</f>
        <v>457</v>
      </c>
      <c r="J23" s="30">
        <f>SUMIFS(Raw!$F:$F,Raw!$C:$C,J$5,Raw!$A:$A,$A$4,Raw!$B:$B,$A23)</f>
        <v>1241</v>
      </c>
      <c r="K23" s="30">
        <f>SUMIFS(Raw!$F:$F,Raw!$C:$C,K$5,Raw!$A:$A,$A$4,Raw!$B:$B,$A23)</f>
        <v>2425034</v>
      </c>
      <c r="L23" s="30">
        <f>_xlfn.MINIFS(Raw!$F:$F,Raw!$C:$C,L$5,Raw!$A:$A,$A$4,Raw!$B:$B,$A23, Raw!$F:$F, "&lt;&gt;0")</f>
        <v>8</v>
      </c>
      <c r="M23" s="30">
        <f>_xlfn.MAXIFS(Raw!$F:$F,Raw!$C:$C,M$5,Raw!$A:$A,$A$4,Raw!$B:$B,$A23)</f>
        <v>505</v>
      </c>
      <c r="N23" s="30">
        <f>_xlfn.MINIFS(Raw!$F:$F,Raw!$C:$C,N$5,Raw!$A:$A,$A$4,Raw!$B:$B,$A23, Raw!$F:$F, "&lt;&gt;0")</f>
        <v>26</v>
      </c>
      <c r="O23" s="30">
        <f>_xlfn.MAXIFS(Raw!$F:$F,Raw!$C:$C,O$5,Raw!$A:$A,$A$4,Raw!$B:$B,$A23)</f>
        <v>564</v>
      </c>
      <c r="P23" s="30">
        <f>SUMIFS(Raw!$F:$F,Raw!$C:$C,P$5,Raw!$A:$A,$A$4,Raw!$B:$B,$A23)</f>
        <v>37276</v>
      </c>
      <c r="Q23" s="30">
        <f>SUMIFS(Raw!$F:$F,Raw!$C:$C,Q$5,Raw!$A:$A,$A$4,Raw!$B:$B,$A23)</f>
        <v>20125</v>
      </c>
      <c r="R23" s="30">
        <f>SUMIFS(Raw!$F:$F,Raw!$C:$C,R$5,Raw!$A:$A,$A$4,Raw!$B:$B,$A23)</f>
        <v>8608</v>
      </c>
      <c r="S23" s="30">
        <f>SUMIFS(Raw!$F:$F,Raw!$C:$C,S$5,Raw!$A:$A,$A$4,Raw!$B:$B,$A23)</f>
        <v>2631</v>
      </c>
      <c r="T23" s="30">
        <f>SUMIFS(Raw!$F:$F,Raw!$C:$C,T$5,Raw!$A:$A,$A$4,Raw!$B:$B,$A23)</f>
        <v>4725</v>
      </c>
      <c r="U23" s="30">
        <f>SUMIFS(Raw!$F:$F,Raw!$C:$C,U$5,Raw!$A:$A,$A$4,Raw!$B:$B,$A23)</f>
        <v>4004</v>
      </c>
      <c r="V23" s="30">
        <f>SUMIFS(Raw!$F:$F,Raw!$C:$C,V$5,Raw!$A:$A,$A$4,Raw!$B:$B,$A23)</f>
        <v>2175</v>
      </c>
      <c r="W23" s="30">
        <f>SUMIFS(Raw!$F:$F,Raw!$C:$C,W$5,Raw!$A:$A,$A$4,Raw!$B:$B,$A23)</f>
        <v>10</v>
      </c>
      <c r="X23" s="30">
        <f>SUMIFS(Raw!$F:$F,Raw!$C:$C,X$5,Raw!$A:$A,$A$4,Raw!$B:$B,$A23)</f>
        <v>12515</v>
      </c>
      <c r="Y23" s="30">
        <f>SUMIFS(Raw!$F:$F,Raw!$C:$C,Y$5,Raw!$A:$A,$A$4,Raw!$B:$B,$A23)</f>
        <v>1813</v>
      </c>
      <c r="Z23" s="30">
        <f>SUMIFS(Raw!$F:$F,Raw!$C:$C,Z$5,Raw!$A:$A,$A$4,Raw!$B:$B,$A23)</f>
        <v>2965</v>
      </c>
      <c r="AA23" s="30">
        <f>SUMIFS(Raw!$F:$F,Raw!$C:$C,AA$5,Raw!$A:$A,$A$4,Raw!$B:$B,$A23)</f>
        <v>224</v>
      </c>
      <c r="AB23" s="30">
        <f>SUMIFS(Raw!$F:$F,Raw!$C:$C,AB$5,Raw!$A:$A,$A$4,Raw!$B:$B,$A23)</f>
        <v>2132</v>
      </c>
      <c r="AC23" s="30">
        <f>SUMIFS(Raw!$F:$F,Raw!$C:$C,AC$5,Raw!$A:$A,$A$4,Raw!$B:$B,$A23)</f>
        <v>255</v>
      </c>
      <c r="AD23" s="30">
        <f>SUMIFS(Raw!$F:$F,Raw!$C:$C,AD$5,Raw!$A:$A,$A$4,Raw!$B:$B,$A23)</f>
        <v>3176</v>
      </c>
      <c r="AE23" s="30">
        <f>SUMIFS(Raw!$F:$F,Raw!$C:$C,AE$5,Raw!$A:$A,$A$4,Raw!$B:$B,$A23)</f>
        <v>5457</v>
      </c>
      <c r="AF23" s="30">
        <f>SUMIFS(Raw!$F:$F,Raw!$C:$C,AF$5,Raw!$A:$A,$A$4,Raw!$B:$B,$A23)</f>
        <v>2376</v>
      </c>
      <c r="AG23" s="30">
        <f>SUMIFS(Raw!$F:$F,Raw!$C:$C,AG$5,Raw!$A:$A,$A$4,Raw!$B:$B,$A23)</f>
        <v>79</v>
      </c>
      <c r="AH23" s="30">
        <f>SUMIFS(Raw!$F:$F,Raw!$C:$C,AH$5,Raw!$A:$A,$A$4,Raw!$B:$B,$A23)</f>
        <v>1404</v>
      </c>
      <c r="AI23" s="30">
        <f>SUMIFS(Raw!$F:$F,Raw!$C:$C,AI$5,Raw!$A:$A,$A$4,Raw!$B:$B,$A23)</f>
        <v>786</v>
      </c>
      <c r="AJ23" s="30">
        <f>SUMIFS(Raw!$F:$F,Raw!$C:$C,AJ$5,Raw!$A:$A,$A$4,Raw!$B:$B,$A23)</f>
        <v>0</v>
      </c>
      <c r="AK23" s="30">
        <f>SUMIFS(Raw!$F:$F,Raw!$C:$C,AK$5,Raw!$A:$A,$A$4,Raw!$B:$B,$A23)</f>
        <v>184</v>
      </c>
    </row>
    <row r="24" spans="1:37" x14ac:dyDescent="0.25">
      <c r="A24" s="25" t="str">
        <f>IF(Refs!A17="","",Refs!A17)</f>
        <v>111AK7</v>
      </c>
      <c r="B24" s="3" t="str">
        <f>IF(Refs!B17="","",Refs!B17)</f>
        <v>Leicestershire and Rutland (DHU)</v>
      </c>
      <c r="C24" s="25" t="str">
        <f>IF(Refs!D17="","",Refs!D17)</f>
        <v>Area</v>
      </c>
      <c r="D24" s="30">
        <f>SUMIFS(Raw!$F:$F,Raw!$C:$C,D$5,Raw!$A:$A,$A$4,Raw!$B:$B,$A24)</f>
        <v>41191</v>
      </c>
      <c r="E24" s="30">
        <f>SUMIFS(Raw!$F:$F,Raw!$C:$C,E$5,Raw!$A:$A,$A$4,Raw!$B:$B,$A24)</f>
        <v>39226</v>
      </c>
      <c r="F24" s="30">
        <f>SUMIFS(Raw!$F:$F,Raw!$C:$C,F$5,Raw!$A:$A,$A$4,Raw!$B:$B,$A24)</f>
        <v>28322</v>
      </c>
      <c r="G24" s="30">
        <f>SUMIFS(Raw!$F:$F,Raw!$C:$C,G$5,Raw!$A:$A,$A$4,Raw!$B:$B,$A24)</f>
        <v>1965</v>
      </c>
      <c r="H24" s="30">
        <f>SUMIFS(Raw!$F:$F,Raw!$C:$C,H$5,Raw!$A:$A,$A$4,Raw!$B:$B,$A24)</f>
        <v>411</v>
      </c>
      <c r="I24" s="30">
        <f>SUMIFS(Raw!$F:$F,Raw!$C:$C,I$5,Raw!$A:$A,$A$4,Raw!$B:$B,$A24)</f>
        <v>416</v>
      </c>
      <c r="J24" s="30">
        <f>SUMIFS(Raw!$F:$F,Raw!$C:$C,J$5,Raw!$A:$A,$A$4,Raw!$B:$B,$A24)</f>
        <v>1138</v>
      </c>
      <c r="K24" s="30">
        <f>SUMIFS(Raw!$F:$F,Raw!$C:$C,K$5,Raw!$A:$A,$A$4,Raw!$B:$B,$A24)</f>
        <v>2423267</v>
      </c>
      <c r="L24" s="30">
        <f>_xlfn.MINIFS(Raw!$F:$F,Raw!$C:$C,L$5,Raw!$A:$A,$A$4,Raw!$B:$B,$A24, Raw!$F:$F, "&lt;&gt;0")</f>
        <v>6</v>
      </c>
      <c r="M24" s="30">
        <f>_xlfn.MAXIFS(Raw!$F:$F,Raw!$C:$C,M$5,Raw!$A:$A,$A$4,Raw!$B:$B,$A24)</f>
        <v>506</v>
      </c>
      <c r="N24" s="30">
        <f>_xlfn.MINIFS(Raw!$F:$F,Raw!$C:$C,N$5,Raw!$A:$A,$A$4,Raw!$B:$B,$A24, Raw!$F:$F, "&lt;&gt;0")</f>
        <v>17</v>
      </c>
      <c r="O24" s="30">
        <f>_xlfn.MAXIFS(Raw!$F:$F,Raw!$C:$C,O$5,Raw!$A:$A,$A$4,Raw!$B:$B,$A24)</f>
        <v>572</v>
      </c>
      <c r="P24" s="30">
        <f>SUMIFS(Raw!$F:$F,Raw!$C:$C,P$5,Raw!$A:$A,$A$4,Raw!$B:$B,$A24)</f>
        <v>37576</v>
      </c>
      <c r="Q24" s="30">
        <f>SUMIFS(Raw!$F:$F,Raw!$C:$C,Q$5,Raw!$A:$A,$A$4,Raw!$B:$B,$A24)</f>
        <v>18127</v>
      </c>
      <c r="R24" s="30">
        <f>SUMIFS(Raw!$F:$F,Raw!$C:$C,R$5,Raw!$A:$A,$A$4,Raw!$B:$B,$A24)</f>
        <v>8771</v>
      </c>
      <c r="S24" s="30">
        <f>SUMIFS(Raw!$F:$F,Raw!$C:$C,S$5,Raw!$A:$A,$A$4,Raw!$B:$B,$A24)</f>
        <v>2293</v>
      </c>
      <c r="T24" s="30">
        <f>SUMIFS(Raw!$F:$F,Raw!$C:$C,T$5,Raw!$A:$A,$A$4,Raw!$B:$B,$A24)</f>
        <v>4918</v>
      </c>
      <c r="U24" s="30">
        <f>SUMIFS(Raw!$F:$F,Raw!$C:$C,U$5,Raw!$A:$A,$A$4,Raw!$B:$B,$A24)</f>
        <v>3950</v>
      </c>
      <c r="V24" s="30">
        <f>SUMIFS(Raw!$F:$F,Raw!$C:$C,V$5,Raw!$A:$A,$A$4,Raw!$B:$B,$A24)</f>
        <v>2215</v>
      </c>
      <c r="W24" s="30">
        <f>SUMIFS(Raw!$F:$F,Raw!$C:$C,W$5,Raw!$A:$A,$A$4,Raw!$B:$B,$A24)</f>
        <v>11</v>
      </c>
      <c r="X24" s="30">
        <f>SUMIFS(Raw!$F:$F,Raw!$C:$C,X$5,Raw!$A:$A,$A$4,Raw!$B:$B,$A24)</f>
        <v>12802</v>
      </c>
      <c r="Y24" s="30">
        <f>SUMIFS(Raw!$F:$F,Raw!$C:$C,Y$5,Raw!$A:$A,$A$4,Raw!$B:$B,$A24)</f>
        <v>2528</v>
      </c>
      <c r="Z24" s="30">
        <f>SUMIFS(Raw!$F:$F,Raw!$C:$C,Z$5,Raw!$A:$A,$A$4,Raw!$B:$B,$A24)</f>
        <v>1920</v>
      </c>
      <c r="AA24" s="30">
        <f>SUMIFS(Raw!$F:$F,Raw!$C:$C,AA$5,Raw!$A:$A,$A$4,Raw!$B:$B,$A24)</f>
        <v>256</v>
      </c>
      <c r="AB24" s="30">
        <f>SUMIFS(Raw!$F:$F,Raw!$C:$C,AB$5,Raw!$A:$A,$A$4,Raw!$B:$B,$A24)</f>
        <v>1392</v>
      </c>
      <c r="AC24" s="30">
        <f>SUMIFS(Raw!$F:$F,Raw!$C:$C,AC$5,Raw!$A:$A,$A$4,Raw!$B:$B,$A24)</f>
        <v>423</v>
      </c>
      <c r="AD24" s="30">
        <f>SUMIFS(Raw!$F:$F,Raw!$C:$C,AD$5,Raw!$A:$A,$A$4,Raw!$B:$B,$A24)</f>
        <v>2546</v>
      </c>
      <c r="AE24" s="30">
        <f>SUMIFS(Raw!$F:$F,Raw!$C:$C,AE$5,Raw!$A:$A,$A$4,Raw!$B:$B,$A24)</f>
        <v>6830</v>
      </c>
      <c r="AF24" s="30">
        <f>SUMIFS(Raw!$F:$F,Raw!$C:$C,AF$5,Raw!$A:$A,$A$4,Raw!$B:$B,$A24)</f>
        <v>1455</v>
      </c>
      <c r="AG24" s="30">
        <f>SUMIFS(Raw!$F:$F,Raw!$C:$C,AG$5,Raw!$A:$A,$A$4,Raw!$B:$B,$A24)</f>
        <v>2505</v>
      </c>
      <c r="AH24" s="30">
        <f>SUMIFS(Raw!$F:$F,Raw!$C:$C,AH$5,Raw!$A:$A,$A$4,Raw!$B:$B,$A24)</f>
        <v>350</v>
      </c>
      <c r="AI24" s="30">
        <f>SUMIFS(Raw!$F:$F,Raw!$C:$C,AI$5,Raw!$A:$A,$A$4,Raw!$B:$B,$A24)</f>
        <v>1359</v>
      </c>
      <c r="AJ24" s="30">
        <f>SUMIFS(Raw!$F:$F,Raw!$C:$C,AJ$5,Raw!$A:$A,$A$4,Raw!$B:$B,$A24)</f>
        <v>0</v>
      </c>
      <c r="AK24" s="30">
        <f>SUMIFS(Raw!$F:$F,Raw!$C:$C,AK$5,Raw!$A:$A,$A$4,Raw!$B:$B,$A24)</f>
        <v>3</v>
      </c>
    </row>
    <row r="25" spans="1:37" x14ac:dyDescent="0.25">
      <c r="A25" s="25" t="str">
        <f>IF(Refs!A18="","",Refs!A18)</f>
        <v>111AK6</v>
      </c>
      <c r="B25" s="3" t="str">
        <f>IF(Refs!B18="","",Refs!B18)</f>
        <v>Lincolnshire (DHU)</v>
      </c>
      <c r="C25" s="25" t="str">
        <f>IF(Refs!D18="","",Refs!D18)</f>
        <v>Area</v>
      </c>
      <c r="D25" s="30">
        <f>SUMIFS(Raw!$F:$F,Raw!$C:$C,D$5,Raw!$A:$A,$A$4,Raw!$B:$B,$A25)</f>
        <v>23923</v>
      </c>
      <c r="E25" s="30">
        <f>SUMIFS(Raw!$F:$F,Raw!$C:$C,E$5,Raw!$A:$A,$A$4,Raw!$B:$B,$A25)</f>
        <v>22698</v>
      </c>
      <c r="F25" s="30">
        <f>SUMIFS(Raw!$F:$F,Raw!$C:$C,F$5,Raw!$A:$A,$A$4,Raw!$B:$B,$A25)</f>
        <v>16779</v>
      </c>
      <c r="G25" s="30">
        <f>SUMIFS(Raw!$F:$F,Raw!$C:$C,G$5,Raw!$A:$A,$A$4,Raw!$B:$B,$A25)</f>
        <v>1225</v>
      </c>
      <c r="H25" s="30">
        <f>SUMIFS(Raw!$F:$F,Raw!$C:$C,H$5,Raw!$A:$A,$A$4,Raw!$B:$B,$A25)</f>
        <v>279</v>
      </c>
      <c r="I25" s="30">
        <f>SUMIFS(Raw!$F:$F,Raw!$C:$C,I$5,Raw!$A:$A,$A$4,Raw!$B:$B,$A25)</f>
        <v>265</v>
      </c>
      <c r="J25" s="30">
        <f>SUMIFS(Raw!$F:$F,Raw!$C:$C,J$5,Raw!$A:$A,$A$4,Raw!$B:$B,$A25)</f>
        <v>681</v>
      </c>
      <c r="K25" s="30">
        <f>SUMIFS(Raw!$F:$F,Raw!$C:$C,K$5,Raw!$A:$A,$A$4,Raw!$B:$B,$A25)</f>
        <v>1306275</v>
      </c>
      <c r="L25" s="30">
        <f>_xlfn.MINIFS(Raw!$F:$F,Raw!$C:$C,L$5,Raw!$A:$A,$A$4,Raw!$B:$B,$A25, Raw!$F:$F, "&lt;&gt;0")</f>
        <v>6</v>
      </c>
      <c r="M25" s="30">
        <f>_xlfn.MAXIFS(Raw!$F:$F,Raw!$C:$C,M$5,Raw!$A:$A,$A$4,Raw!$B:$B,$A25)</f>
        <v>511</v>
      </c>
      <c r="N25" s="30">
        <f>_xlfn.MINIFS(Raw!$F:$F,Raw!$C:$C,N$5,Raw!$A:$A,$A$4,Raw!$B:$B,$A25, Raw!$F:$F, "&lt;&gt;0")</f>
        <v>21</v>
      </c>
      <c r="O25" s="30">
        <f>_xlfn.MAXIFS(Raw!$F:$F,Raw!$C:$C,O$5,Raw!$A:$A,$A$4,Raw!$B:$B,$A25)</f>
        <v>549</v>
      </c>
      <c r="P25" s="30">
        <f>SUMIFS(Raw!$F:$F,Raw!$C:$C,P$5,Raw!$A:$A,$A$4,Raw!$B:$B,$A25)</f>
        <v>19733</v>
      </c>
      <c r="Q25" s="30">
        <f>SUMIFS(Raw!$F:$F,Raw!$C:$C,Q$5,Raw!$A:$A,$A$4,Raw!$B:$B,$A25)</f>
        <v>3385</v>
      </c>
      <c r="R25" s="30">
        <f>SUMIFS(Raw!$F:$F,Raw!$C:$C,R$5,Raw!$A:$A,$A$4,Raw!$B:$B,$A25)</f>
        <v>2853</v>
      </c>
      <c r="S25" s="30">
        <f>SUMIFS(Raw!$F:$F,Raw!$C:$C,S$5,Raw!$A:$A,$A$4,Raw!$B:$B,$A25)</f>
        <v>837</v>
      </c>
      <c r="T25" s="30">
        <f>SUMIFS(Raw!$F:$F,Raw!$C:$C,T$5,Raw!$A:$A,$A$4,Raw!$B:$B,$A25)</f>
        <v>3706</v>
      </c>
      <c r="U25" s="30">
        <f>SUMIFS(Raw!$F:$F,Raw!$C:$C,U$5,Raw!$A:$A,$A$4,Raw!$B:$B,$A25)</f>
        <v>3207</v>
      </c>
      <c r="V25" s="30">
        <f>SUMIFS(Raw!$F:$F,Raw!$C:$C,V$5,Raw!$A:$A,$A$4,Raw!$B:$B,$A25)</f>
        <v>863</v>
      </c>
      <c r="W25" s="30">
        <f>SUMIFS(Raw!$F:$F,Raw!$C:$C,W$5,Raw!$A:$A,$A$4,Raw!$B:$B,$A25)</f>
        <v>3</v>
      </c>
      <c r="X25" s="30">
        <f>SUMIFS(Raw!$F:$F,Raw!$C:$C,X$5,Raw!$A:$A,$A$4,Raw!$B:$B,$A25)</f>
        <v>5526</v>
      </c>
      <c r="Y25" s="30">
        <f>SUMIFS(Raw!$F:$F,Raw!$C:$C,Y$5,Raw!$A:$A,$A$4,Raw!$B:$B,$A25)</f>
        <v>2988</v>
      </c>
      <c r="Z25" s="30">
        <f>SUMIFS(Raw!$F:$F,Raw!$C:$C,Z$5,Raw!$A:$A,$A$4,Raw!$B:$B,$A25)</f>
        <v>980</v>
      </c>
      <c r="AA25" s="30">
        <f>SUMIFS(Raw!$F:$F,Raw!$C:$C,AA$5,Raw!$A:$A,$A$4,Raw!$B:$B,$A25)</f>
        <v>45</v>
      </c>
      <c r="AB25" s="30">
        <f>SUMIFS(Raw!$F:$F,Raw!$C:$C,AB$5,Raw!$A:$A,$A$4,Raw!$B:$B,$A25)</f>
        <v>636</v>
      </c>
      <c r="AC25" s="30">
        <f>SUMIFS(Raw!$F:$F,Raw!$C:$C,AC$5,Raw!$A:$A,$A$4,Raw!$B:$B,$A25)</f>
        <v>27</v>
      </c>
      <c r="AD25" s="30">
        <f>SUMIFS(Raw!$F:$F,Raw!$C:$C,AD$5,Raw!$A:$A,$A$4,Raw!$B:$B,$A25)</f>
        <v>621</v>
      </c>
      <c r="AE25" s="30">
        <f>SUMIFS(Raw!$F:$F,Raw!$C:$C,AE$5,Raw!$A:$A,$A$4,Raw!$B:$B,$A25)</f>
        <v>1994</v>
      </c>
      <c r="AF25" s="30">
        <f>SUMIFS(Raw!$F:$F,Raw!$C:$C,AF$5,Raw!$A:$A,$A$4,Raw!$B:$B,$A25)</f>
        <v>1144</v>
      </c>
      <c r="AG25" s="30">
        <f>SUMIFS(Raw!$F:$F,Raw!$C:$C,AG$5,Raw!$A:$A,$A$4,Raw!$B:$B,$A25)</f>
        <v>31</v>
      </c>
      <c r="AH25" s="30">
        <f>SUMIFS(Raw!$F:$F,Raw!$C:$C,AH$5,Raw!$A:$A,$A$4,Raw!$B:$B,$A25)</f>
        <v>873</v>
      </c>
      <c r="AI25" s="30">
        <f>SUMIFS(Raw!$F:$F,Raw!$C:$C,AI$5,Raw!$A:$A,$A$4,Raw!$B:$B,$A25)</f>
        <v>533</v>
      </c>
      <c r="AJ25" s="30">
        <f>SUMIFS(Raw!$F:$F,Raw!$C:$C,AJ$5,Raw!$A:$A,$A$4,Raw!$B:$B,$A25)</f>
        <v>0</v>
      </c>
      <c r="AK25" s="30">
        <f>SUMIFS(Raw!$F:$F,Raw!$C:$C,AK$5,Raw!$A:$A,$A$4,Raw!$B:$B,$A25)</f>
        <v>0</v>
      </c>
    </row>
    <row r="26" spans="1:37" x14ac:dyDescent="0.25">
      <c r="A26" s="25" t="str">
        <f>IF(Refs!A19="","",Refs!A19)</f>
        <v>111AC6</v>
      </c>
      <c r="B26" s="3" t="str">
        <f>IF(Refs!B19="","",Refs!B19)</f>
        <v>Northamptonshire</v>
      </c>
      <c r="C26" s="25" t="str">
        <f>IF(Refs!D19="","",Refs!D19)</f>
        <v>Area</v>
      </c>
      <c r="D26" s="30">
        <f>SUMIFS(Raw!$F:$F,Raw!$C:$C,D$5,Raw!$A:$A,$A$4,Raw!$B:$B,$A26)</f>
        <v>26596</v>
      </c>
      <c r="E26" s="30">
        <f>SUMIFS(Raw!$F:$F,Raw!$C:$C,E$5,Raw!$A:$A,$A$4,Raw!$B:$B,$A26)</f>
        <v>25324</v>
      </c>
      <c r="F26" s="30">
        <f>SUMIFS(Raw!$F:$F,Raw!$C:$C,F$5,Raw!$A:$A,$A$4,Raw!$B:$B,$A26)</f>
        <v>18582</v>
      </c>
      <c r="G26" s="30">
        <f>SUMIFS(Raw!$F:$F,Raw!$C:$C,G$5,Raw!$A:$A,$A$4,Raw!$B:$B,$A26)</f>
        <v>1272</v>
      </c>
      <c r="H26" s="30">
        <f>SUMIFS(Raw!$F:$F,Raw!$C:$C,H$5,Raw!$A:$A,$A$4,Raw!$B:$B,$A26)</f>
        <v>318</v>
      </c>
      <c r="I26" s="30">
        <f>SUMIFS(Raw!$F:$F,Raw!$C:$C,I$5,Raw!$A:$A,$A$4,Raw!$B:$B,$A26)</f>
        <v>237</v>
      </c>
      <c r="J26" s="30">
        <f>SUMIFS(Raw!$F:$F,Raw!$C:$C,J$5,Raw!$A:$A,$A$4,Raw!$B:$B,$A26)</f>
        <v>717</v>
      </c>
      <c r="K26" s="30">
        <f>SUMIFS(Raw!$F:$F,Raw!$C:$C,K$5,Raw!$A:$A,$A$4,Raw!$B:$B,$A26)</f>
        <v>1492898</v>
      </c>
      <c r="L26" s="30">
        <f>_xlfn.MINIFS(Raw!$F:$F,Raw!$C:$C,L$5,Raw!$A:$A,$A$4,Raw!$B:$B,$A26, Raw!$F:$F, "&lt;&gt;0")</f>
        <v>7</v>
      </c>
      <c r="M26" s="30">
        <f>_xlfn.MAXIFS(Raw!$F:$F,Raw!$C:$C,M$5,Raw!$A:$A,$A$4,Raw!$B:$B,$A26)</f>
        <v>519</v>
      </c>
      <c r="N26" s="30">
        <f>_xlfn.MINIFS(Raw!$F:$F,Raw!$C:$C,N$5,Raw!$A:$A,$A$4,Raw!$B:$B,$A26, Raw!$F:$F, "&lt;&gt;0")</f>
        <v>18</v>
      </c>
      <c r="O26" s="30">
        <f>_xlfn.MAXIFS(Raw!$F:$F,Raw!$C:$C,O$5,Raw!$A:$A,$A$4,Raw!$B:$B,$A26)</f>
        <v>578</v>
      </c>
      <c r="P26" s="30">
        <f>SUMIFS(Raw!$F:$F,Raw!$C:$C,P$5,Raw!$A:$A,$A$4,Raw!$B:$B,$A26)</f>
        <v>24326</v>
      </c>
      <c r="Q26" s="30">
        <f>SUMIFS(Raw!$F:$F,Raw!$C:$C,Q$5,Raw!$A:$A,$A$4,Raw!$B:$B,$A26)</f>
        <v>8893</v>
      </c>
      <c r="R26" s="30">
        <f>SUMIFS(Raw!$F:$F,Raw!$C:$C,R$5,Raw!$A:$A,$A$4,Raw!$B:$B,$A26)</f>
        <v>5466</v>
      </c>
      <c r="S26" s="30">
        <f>SUMIFS(Raw!$F:$F,Raw!$C:$C,S$5,Raw!$A:$A,$A$4,Raw!$B:$B,$A26)</f>
        <v>1476</v>
      </c>
      <c r="T26" s="30">
        <f>SUMIFS(Raw!$F:$F,Raw!$C:$C,T$5,Raw!$A:$A,$A$4,Raw!$B:$B,$A26)</f>
        <v>3058</v>
      </c>
      <c r="U26" s="30">
        <f>SUMIFS(Raw!$F:$F,Raw!$C:$C,U$5,Raw!$A:$A,$A$4,Raw!$B:$B,$A26)</f>
        <v>2313</v>
      </c>
      <c r="V26" s="30">
        <f>SUMIFS(Raw!$F:$F,Raw!$C:$C,V$5,Raw!$A:$A,$A$4,Raw!$B:$B,$A26)</f>
        <v>1814</v>
      </c>
      <c r="W26" s="30">
        <f>SUMIFS(Raw!$F:$F,Raw!$C:$C,W$5,Raw!$A:$A,$A$4,Raw!$B:$B,$A26)</f>
        <v>21</v>
      </c>
      <c r="X26" s="30">
        <f>SUMIFS(Raw!$F:$F,Raw!$C:$C,X$5,Raw!$A:$A,$A$4,Raw!$B:$B,$A26)</f>
        <v>7055</v>
      </c>
      <c r="Y26" s="30">
        <f>SUMIFS(Raw!$F:$F,Raw!$C:$C,Y$5,Raw!$A:$A,$A$4,Raw!$B:$B,$A26)</f>
        <v>3395</v>
      </c>
      <c r="Z26" s="30">
        <f>SUMIFS(Raw!$F:$F,Raw!$C:$C,Z$5,Raw!$A:$A,$A$4,Raw!$B:$B,$A26)</f>
        <v>1074</v>
      </c>
      <c r="AA26" s="30">
        <f>SUMIFS(Raw!$F:$F,Raw!$C:$C,AA$5,Raw!$A:$A,$A$4,Raw!$B:$B,$A26)</f>
        <v>141</v>
      </c>
      <c r="AB26" s="30">
        <f>SUMIFS(Raw!$F:$F,Raw!$C:$C,AB$5,Raw!$A:$A,$A$4,Raw!$B:$B,$A26)</f>
        <v>826</v>
      </c>
      <c r="AC26" s="30">
        <f>SUMIFS(Raw!$F:$F,Raw!$C:$C,AC$5,Raw!$A:$A,$A$4,Raw!$B:$B,$A26)</f>
        <v>451</v>
      </c>
      <c r="AD26" s="30">
        <f>SUMIFS(Raw!$F:$F,Raw!$C:$C,AD$5,Raw!$A:$A,$A$4,Raw!$B:$B,$A26)</f>
        <v>1099</v>
      </c>
      <c r="AE26" s="30">
        <f>SUMIFS(Raw!$F:$F,Raw!$C:$C,AE$5,Raw!$A:$A,$A$4,Raw!$B:$B,$A26)</f>
        <v>4893</v>
      </c>
      <c r="AF26" s="30">
        <f>SUMIFS(Raw!$F:$F,Raw!$C:$C,AF$5,Raw!$A:$A,$A$4,Raw!$B:$B,$A26)</f>
        <v>1373</v>
      </c>
      <c r="AG26" s="30">
        <f>SUMIFS(Raw!$F:$F,Raw!$C:$C,AG$5,Raw!$A:$A,$A$4,Raw!$B:$B,$A26)</f>
        <v>586</v>
      </c>
      <c r="AH26" s="30">
        <f>SUMIFS(Raw!$F:$F,Raw!$C:$C,AH$5,Raw!$A:$A,$A$4,Raw!$B:$B,$A26)</f>
        <v>40</v>
      </c>
      <c r="AI26" s="30">
        <f>SUMIFS(Raw!$F:$F,Raw!$C:$C,AI$5,Raw!$A:$A,$A$4,Raw!$B:$B,$A26)</f>
        <v>613</v>
      </c>
      <c r="AJ26" s="30">
        <f>SUMIFS(Raw!$F:$F,Raw!$C:$C,AJ$5,Raw!$A:$A,$A$4,Raw!$B:$B,$A26)</f>
        <v>0</v>
      </c>
      <c r="AK26" s="30">
        <f>SUMIFS(Raw!$F:$F,Raw!$C:$C,AK$5,Raw!$A:$A,$A$4,Raw!$B:$B,$A26)</f>
        <v>2</v>
      </c>
    </row>
    <row r="27" spans="1:37" x14ac:dyDescent="0.25">
      <c r="A27" s="25" t="str">
        <f>IF(Refs!A20="","",Refs!A20)</f>
        <v>111AL1</v>
      </c>
      <c r="B27" s="3" t="str">
        <f>IF(Refs!B20="","",Refs!B20)</f>
        <v>Nottinghamshire (DHU)</v>
      </c>
      <c r="C27" s="25" t="str">
        <f>IF(Refs!D20="","",Refs!D20)</f>
        <v>Area</v>
      </c>
      <c r="D27" s="30">
        <f>SUMIFS(Raw!$F:$F,Raw!$C:$C,D$5,Raw!$A:$A,$A$4,Raw!$B:$B,$A27)</f>
        <v>37176</v>
      </c>
      <c r="E27" s="30">
        <f>SUMIFS(Raw!$F:$F,Raw!$C:$C,E$5,Raw!$A:$A,$A$4,Raw!$B:$B,$A27)</f>
        <v>35235</v>
      </c>
      <c r="F27" s="30">
        <f>SUMIFS(Raw!$F:$F,Raw!$C:$C,F$5,Raw!$A:$A,$A$4,Raw!$B:$B,$A27)</f>
        <v>25332</v>
      </c>
      <c r="G27" s="30">
        <f>SUMIFS(Raw!$F:$F,Raw!$C:$C,G$5,Raw!$A:$A,$A$4,Raw!$B:$B,$A27)</f>
        <v>1941</v>
      </c>
      <c r="H27" s="30">
        <f>SUMIFS(Raw!$F:$F,Raw!$C:$C,H$5,Raw!$A:$A,$A$4,Raw!$B:$B,$A27)</f>
        <v>443</v>
      </c>
      <c r="I27" s="30">
        <f>SUMIFS(Raw!$F:$F,Raw!$C:$C,I$5,Raw!$A:$A,$A$4,Raw!$B:$B,$A27)</f>
        <v>378</v>
      </c>
      <c r="J27" s="30">
        <f>SUMIFS(Raw!$F:$F,Raw!$C:$C,J$5,Raw!$A:$A,$A$4,Raw!$B:$B,$A27)</f>
        <v>1120</v>
      </c>
      <c r="K27" s="30">
        <f>SUMIFS(Raw!$F:$F,Raw!$C:$C,K$5,Raw!$A:$A,$A$4,Raw!$B:$B,$A27)</f>
        <v>2189539</v>
      </c>
      <c r="L27" s="30">
        <f>_xlfn.MINIFS(Raw!$F:$F,Raw!$C:$C,L$5,Raw!$A:$A,$A$4,Raw!$B:$B,$A27, Raw!$F:$F, "&lt;&gt;0")</f>
        <v>9</v>
      </c>
      <c r="M27" s="30">
        <f>_xlfn.MAXIFS(Raw!$F:$F,Raw!$C:$C,M$5,Raw!$A:$A,$A$4,Raw!$B:$B,$A27)</f>
        <v>503</v>
      </c>
      <c r="N27" s="30">
        <f>_xlfn.MINIFS(Raw!$F:$F,Raw!$C:$C,N$5,Raw!$A:$A,$A$4,Raw!$B:$B,$A27, Raw!$F:$F, "&lt;&gt;0")</f>
        <v>14</v>
      </c>
      <c r="O27" s="30">
        <f>_xlfn.MAXIFS(Raw!$F:$F,Raw!$C:$C,O$5,Raw!$A:$A,$A$4,Raw!$B:$B,$A27)</f>
        <v>572</v>
      </c>
      <c r="P27" s="30">
        <f>SUMIFS(Raw!$F:$F,Raw!$C:$C,P$5,Raw!$A:$A,$A$4,Raw!$B:$B,$A27)</f>
        <v>34005</v>
      </c>
      <c r="Q27" s="30">
        <f>SUMIFS(Raw!$F:$F,Raw!$C:$C,Q$5,Raw!$A:$A,$A$4,Raw!$B:$B,$A27)</f>
        <v>9412</v>
      </c>
      <c r="R27" s="30">
        <f>SUMIFS(Raw!$F:$F,Raw!$C:$C,R$5,Raw!$A:$A,$A$4,Raw!$B:$B,$A27)</f>
        <v>7810</v>
      </c>
      <c r="S27" s="30">
        <f>SUMIFS(Raw!$F:$F,Raw!$C:$C,S$5,Raw!$A:$A,$A$4,Raw!$B:$B,$A27)</f>
        <v>2058</v>
      </c>
      <c r="T27" s="30">
        <f>SUMIFS(Raw!$F:$F,Raw!$C:$C,T$5,Raw!$A:$A,$A$4,Raw!$B:$B,$A27)</f>
        <v>4371</v>
      </c>
      <c r="U27" s="30">
        <f>SUMIFS(Raw!$F:$F,Raw!$C:$C,U$5,Raw!$A:$A,$A$4,Raw!$B:$B,$A27)</f>
        <v>4179</v>
      </c>
      <c r="V27" s="30">
        <f>SUMIFS(Raw!$F:$F,Raw!$C:$C,V$5,Raw!$A:$A,$A$4,Raw!$B:$B,$A27)</f>
        <v>1597</v>
      </c>
      <c r="W27" s="30">
        <f>SUMIFS(Raw!$F:$F,Raw!$C:$C,W$5,Raw!$A:$A,$A$4,Raw!$B:$B,$A27)</f>
        <v>4</v>
      </c>
      <c r="X27" s="30">
        <f>SUMIFS(Raw!$F:$F,Raw!$C:$C,X$5,Raw!$A:$A,$A$4,Raw!$B:$B,$A27)</f>
        <v>9905</v>
      </c>
      <c r="Y27" s="30">
        <f>SUMIFS(Raw!$F:$F,Raw!$C:$C,Y$5,Raw!$A:$A,$A$4,Raw!$B:$B,$A27)</f>
        <v>5116</v>
      </c>
      <c r="Z27" s="30">
        <f>SUMIFS(Raw!$F:$F,Raw!$C:$C,Z$5,Raw!$A:$A,$A$4,Raw!$B:$B,$A27)</f>
        <v>3162</v>
      </c>
      <c r="AA27" s="30">
        <f>SUMIFS(Raw!$F:$F,Raw!$C:$C,AA$5,Raw!$A:$A,$A$4,Raw!$B:$B,$A27)</f>
        <v>150</v>
      </c>
      <c r="AB27" s="30">
        <f>SUMIFS(Raw!$F:$F,Raw!$C:$C,AB$5,Raw!$A:$A,$A$4,Raw!$B:$B,$A27)</f>
        <v>1130</v>
      </c>
      <c r="AC27" s="30">
        <f>SUMIFS(Raw!$F:$F,Raw!$C:$C,AC$5,Raw!$A:$A,$A$4,Raw!$B:$B,$A27)</f>
        <v>223</v>
      </c>
      <c r="AD27" s="30">
        <f>SUMIFS(Raw!$F:$F,Raw!$C:$C,AD$5,Raw!$A:$A,$A$4,Raw!$B:$B,$A27)</f>
        <v>1500</v>
      </c>
      <c r="AE27" s="30">
        <f>SUMIFS(Raw!$F:$F,Raw!$C:$C,AE$5,Raw!$A:$A,$A$4,Raw!$B:$B,$A27)</f>
        <v>4265</v>
      </c>
      <c r="AF27" s="30">
        <f>SUMIFS(Raw!$F:$F,Raw!$C:$C,AF$5,Raw!$A:$A,$A$4,Raw!$B:$B,$A27)</f>
        <v>2290</v>
      </c>
      <c r="AG27" s="30">
        <f>SUMIFS(Raw!$F:$F,Raw!$C:$C,AG$5,Raw!$A:$A,$A$4,Raw!$B:$B,$A27)</f>
        <v>36</v>
      </c>
      <c r="AH27" s="30">
        <f>SUMIFS(Raw!$F:$F,Raw!$C:$C,AH$5,Raw!$A:$A,$A$4,Raw!$B:$B,$A27)</f>
        <v>547</v>
      </c>
      <c r="AI27" s="30">
        <f>SUMIFS(Raw!$F:$F,Raw!$C:$C,AI$5,Raw!$A:$A,$A$4,Raw!$B:$B,$A27)</f>
        <v>109</v>
      </c>
      <c r="AJ27" s="30">
        <f>SUMIFS(Raw!$F:$F,Raw!$C:$C,AJ$5,Raw!$A:$A,$A$4,Raw!$B:$B,$A27)</f>
        <v>0</v>
      </c>
      <c r="AK27" s="30">
        <f>SUMIFS(Raw!$F:$F,Raw!$C:$C,AK$5,Raw!$A:$A,$A$4,Raw!$B:$B,$A27)</f>
        <v>5</v>
      </c>
    </row>
    <row r="28" spans="1:37" x14ac:dyDescent="0.25">
      <c r="A28" s="25" t="str">
        <f>IF(Refs!A21="","",Refs!A21)</f>
        <v>111AF4</v>
      </c>
      <c r="B28" s="3" t="str">
        <f>IF(Refs!B21="","",Refs!B21)</f>
        <v>Staffordshire</v>
      </c>
      <c r="C28" s="25" t="str">
        <f>IF(Refs!D21="","",Refs!D21)</f>
        <v>Area</v>
      </c>
      <c r="D28" s="30">
        <f>SUMIFS(Raw!$F:$F,Raw!$C:$C,D$5,Raw!$A:$A,$A$4,Raw!$B:$B,$A28)</f>
        <v>40317</v>
      </c>
      <c r="E28" s="30">
        <f>SUMIFS(Raw!$F:$F,Raw!$C:$C,E$5,Raw!$A:$A,$A$4,Raw!$B:$B,$A28)</f>
        <v>34082</v>
      </c>
      <c r="F28" s="30">
        <f>SUMIFS(Raw!$F:$F,Raw!$C:$C,F$5,Raw!$A:$A,$A$4,Raw!$B:$B,$A28)</f>
        <v>19386</v>
      </c>
      <c r="G28" s="30">
        <f>SUMIFS(Raw!$F:$F,Raw!$C:$C,G$5,Raw!$A:$A,$A$4,Raw!$B:$B,$A28)</f>
        <v>4015</v>
      </c>
      <c r="H28" s="30">
        <f>SUMIFS(Raw!$F:$F,Raw!$C:$C,H$5,Raw!$A:$A,$A$4,Raw!$B:$B,$A28)</f>
        <v>504</v>
      </c>
      <c r="I28" s="30">
        <f>SUMIFS(Raw!$F:$F,Raw!$C:$C,I$5,Raw!$A:$A,$A$4,Raw!$B:$B,$A28)</f>
        <v>869</v>
      </c>
      <c r="J28" s="30">
        <f>SUMIFS(Raw!$F:$F,Raw!$C:$C,J$5,Raw!$A:$A,$A$4,Raw!$B:$B,$A28)</f>
        <v>2642</v>
      </c>
      <c r="K28" s="30">
        <f>SUMIFS(Raw!$F:$F,Raw!$C:$C,K$5,Raw!$A:$A,$A$4,Raw!$B:$B,$A28)</f>
        <v>4146269</v>
      </c>
      <c r="L28" s="30">
        <f>_xlfn.MINIFS(Raw!$F:$F,Raw!$C:$C,L$5,Raw!$A:$A,$A$4,Raw!$B:$B,$A28, Raw!$F:$F, "&lt;&gt;0")</f>
        <v>145</v>
      </c>
      <c r="M28" s="30">
        <f>_xlfn.MAXIFS(Raw!$F:$F,Raw!$C:$C,M$5,Raw!$A:$A,$A$4,Raw!$B:$B,$A28)</f>
        <v>1102</v>
      </c>
      <c r="N28" s="30">
        <f>_xlfn.MINIFS(Raw!$F:$F,Raw!$C:$C,N$5,Raw!$A:$A,$A$4,Raw!$B:$B,$A28, Raw!$F:$F, "&lt;&gt;0")</f>
        <v>249</v>
      </c>
      <c r="O28" s="30">
        <f>_xlfn.MAXIFS(Raw!$F:$F,Raw!$C:$C,O$5,Raw!$A:$A,$A$4,Raw!$B:$B,$A28)</f>
        <v>1482</v>
      </c>
      <c r="P28" s="30">
        <f>SUMIFS(Raw!$F:$F,Raw!$C:$C,P$5,Raw!$A:$A,$A$4,Raw!$B:$B,$A28)</f>
        <v>28643</v>
      </c>
      <c r="Q28" s="30">
        <f>SUMIFS(Raw!$F:$F,Raw!$C:$C,Q$5,Raw!$A:$A,$A$4,Raw!$B:$B,$A28)</f>
        <v>8554</v>
      </c>
      <c r="R28" s="30">
        <f>SUMIFS(Raw!$F:$F,Raw!$C:$C,R$5,Raw!$A:$A,$A$4,Raw!$B:$B,$A28)</f>
        <v>4655</v>
      </c>
      <c r="S28" s="30">
        <f>SUMIFS(Raw!$F:$F,Raw!$C:$C,S$5,Raw!$A:$A,$A$4,Raw!$B:$B,$A28)</f>
        <v>923</v>
      </c>
      <c r="T28" s="30">
        <f>SUMIFS(Raw!$F:$F,Raw!$C:$C,T$5,Raw!$A:$A,$A$4,Raw!$B:$B,$A28)</f>
        <v>3242</v>
      </c>
      <c r="U28" s="30">
        <f>SUMIFS(Raw!$F:$F,Raw!$C:$C,U$5,Raw!$A:$A,$A$4,Raw!$B:$B,$A28)</f>
        <v>2422</v>
      </c>
      <c r="V28" s="30">
        <f>SUMIFS(Raw!$F:$F,Raw!$C:$C,V$5,Raw!$A:$A,$A$4,Raw!$B:$B,$A28)</f>
        <v>2149</v>
      </c>
      <c r="W28" s="30">
        <f>SUMIFS(Raw!$F:$F,Raw!$C:$C,W$5,Raw!$A:$A,$A$4,Raw!$B:$B,$A28)</f>
        <v>0</v>
      </c>
      <c r="X28" s="30">
        <f>SUMIFS(Raw!$F:$F,Raw!$C:$C,X$5,Raw!$A:$A,$A$4,Raw!$B:$B,$A28)</f>
        <v>13417</v>
      </c>
      <c r="Y28" s="30">
        <f>SUMIFS(Raw!$F:$F,Raw!$C:$C,Y$5,Raw!$A:$A,$A$4,Raw!$B:$B,$A28)</f>
        <v>960</v>
      </c>
      <c r="Z28" s="30">
        <f>SUMIFS(Raw!$F:$F,Raw!$C:$C,Z$5,Raw!$A:$A,$A$4,Raw!$B:$B,$A28)</f>
        <v>1459</v>
      </c>
      <c r="AA28" s="30">
        <f>SUMIFS(Raw!$F:$F,Raw!$C:$C,AA$5,Raw!$A:$A,$A$4,Raw!$B:$B,$A28)</f>
        <v>1058</v>
      </c>
      <c r="AB28" s="30">
        <f>SUMIFS(Raw!$F:$F,Raw!$C:$C,AB$5,Raw!$A:$A,$A$4,Raw!$B:$B,$A28)</f>
        <v>897</v>
      </c>
      <c r="AC28" s="30">
        <f>SUMIFS(Raw!$F:$F,Raw!$C:$C,AC$5,Raw!$A:$A,$A$4,Raw!$B:$B,$A28)</f>
        <v>44</v>
      </c>
      <c r="AD28" s="30">
        <f>SUMIFS(Raw!$F:$F,Raw!$C:$C,AD$5,Raw!$A:$A,$A$4,Raw!$B:$B,$A28)</f>
        <v>709</v>
      </c>
      <c r="AE28" s="30">
        <f>SUMIFS(Raw!$F:$F,Raw!$C:$C,AE$5,Raw!$A:$A,$A$4,Raw!$B:$B,$A28)</f>
        <v>4435</v>
      </c>
      <c r="AF28" s="30">
        <f>SUMIFS(Raw!$F:$F,Raw!$C:$C,AF$5,Raw!$A:$A,$A$4,Raw!$B:$B,$A28)</f>
        <v>1620</v>
      </c>
      <c r="AG28" s="30">
        <f>SUMIFS(Raw!$F:$F,Raw!$C:$C,AG$5,Raw!$A:$A,$A$4,Raw!$B:$B,$A28)</f>
        <v>4135</v>
      </c>
      <c r="AH28" s="30">
        <f>SUMIFS(Raw!$F:$F,Raw!$C:$C,AH$5,Raw!$A:$A,$A$4,Raw!$B:$B,$A28)</f>
        <v>0</v>
      </c>
      <c r="AI28" s="30">
        <f>SUMIFS(Raw!$F:$F,Raw!$C:$C,AI$5,Raw!$A:$A,$A$4,Raw!$B:$B,$A28)</f>
        <v>983</v>
      </c>
      <c r="AJ28" s="30">
        <f>SUMIFS(Raw!$F:$F,Raw!$C:$C,AJ$5,Raw!$A:$A,$A$4,Raw!$B:$B,$A28)</f>
        <v>0</v>
      </c>
      <c r="AK28" s="30">
        <f>SUMIFS(Raw!$F:$F,Raw!$C:$C,AK$5,Raw!$A:$A,$A$4,Raw!$B:$B,$A28)</f>
        <v>583</v>
      </c>
    </row>
    <row r="29" spans="1:37" ht="13.5" customHeight="1" x14ac:dyDescent="0.25">
      <c r="A29" s="25" t="str">
        <f>IF(Refs!A22="","",Refs!A22)</f>
        <v>111AL4</v>
      </c>
      <c r="B29" s="3" t="str">
        <f>IF(Refs!B22="","",Refs!B22)</f>
        <v>West Midlands ICB (DHU)</v>
      </c>
      <c r="C29" s="25" t="str">
        <f>IF(Refs!D22="","",Refs!D22)</f>
        <v>Area</v>
      </c>
      <c r="D29" s="30">
        <f>SUMIFS(Raw!$F:$F,Raw!$C:$C,D$5,Raw!$A:$A,$A$4,Raw!$B:$B,$A29)</f>
        <v>168146</v>
      </c>
      <c r="E29" s="30">
        <f>SUMIFS(Raw!$F:$F,Raw!$C:$C,E$5,Raw!$A:$A,$A$4,Raw!$B:$B,$A29)</f>
        <v>157779</v>
      </c>
      <c r="F29" s="30">
        <f>SUMIFS(Raw!$F:$F,Raw!$C:$C,F$5,Raw!$A:$A,$A$4,Raw!$B:$B,$A29)</f>
        <v>115198</v>
      </c>
      <c r="G29" s="30">
        <f>SUMIFS(Raw!$F:$F,Raw!$C:$C,G$5,Raw!$A:$A,$A$4,Raw!$B:$B,$A29)</f>
        <v>10367</v>
      </c>
      <c r="H29" s="30">
        <f>SUMIFS(Raw!$F:$F,Raw!$C:$C,H$5,Raw!$A:$A,$A$4,Raw!$B:$B,$A29)</f>
        <v>4226</v>
      </c>
      <c r="I29" s="30">
        <f>SUMIFS(Raw!$F:$F,Raw!$C:$C,I$5,Raw!$A:$A,$A$4,Raw!$B:$B,$A29)</f>
        <v>1316</v>
      </c>
      <c r="J29" s="30">
        <f>SUMIFS(Raw!$F:$F,Raw!$C:$C,J$5,Raw!$A:$A,$A$4,Raw!$B:$B,$A29)</f>
        <v>4825</v>
      </c>
      <c r="K29" s="30">
        <f>SUMIFS(Raw!$F:$F,Raw!$C:$C,K$5,Raw!$A:$A,$A$4,Raw!$B:$B,$A29)</f>
        <v>9495960</v>
      </c>
      <c r="L29" s="30">
        <f>_xlfn.MINIFS(Raw!$F:$F,Raw!$C:$C,L$5,Raw!$A:$A,$A$4,Raw!$B:$B,$A29, Raw!$F:$F, "&lt;&gt;0")</f>
        <v>49</v>
      </c>
      <c r="M29" s="30">
        <f>_xlfn.MAXIFS(Raw!$F:$F,Raw!$C:$C,M$5,Raw!$A:$A,$A$4,Raw!$B:$B,$A29)</f>
        <v>2533</v>
      </c>
      <c r="N29" s="30">
        <f>_xlfn.MINIFS(Raw!$F:$F,Raw!$C:$C,N$5,Raw!$A:$A,$A$4,Raw!$B:$B,$A29, Raw!$F:$F, "&lt;&gt;0")</f>
        <v>109</v>
      </c>
      <c r="O29" s="30">
        <f>_xlfn.MAXIFS(Raw!$F:$F,Raw!$C:$C,O$5,Raw!$A:$A,$A$4,Raw!$B:$B,$A29)</f>
        <v>2853</v>
      </c>
      <c r="P29" s="30">
        <f>SUMIFS(Raw!$F:$F,Raw!$C:$C,P$5,Raw!$A:$A,$A$4,Raw!$B:$B,$A29)</f>
        <v>149440</v>
      </c>
      <c r="Q29" s="30">
        <f>SUMIFS(Raw!$F:$F,Raw!$C:$C,Q$5,Raw!$A:$A,$A$4,Raw!$B:$B,$A29)</f>
        <v>46646</v>
      </c>
      <c r="R29" s="30">
        <f>SUMIFS(Raw!$F:$F,Raw!$C:$C,R$5,Raw!$A:$A,$A$4,Raw!$B:$B,$A29)</f>
        <v>32220</v>
      </c>
      <c r="S29" s="30">
        <f>SUMIFS(Raw!$F:$F,Raw!$C:$C,S$5,Raw!$A:$A,$A$4,Raw!$B:$B,$A29)</f>
        <v>8356</v>
      </c>
      <c r="T29" s="30">
        <f>SUMIFS(Raw!$F:$F,Raw!$C:$C,T$5,Raw!$A:$A,$A$4,Raw!$B:$B,$A29)</f>
        <v>17876</v>
      </c>
      <c r="U29" s="30">
        <f>SUMIFS(Raw!$F:$F,Raw!$C:$C,U$5,Raw!$A:$A,$A$4,Raw!$B:$B,$A29)</f>
        <v>13677</v>
      </c>
      <c r="V29" s="30">
        <f>SUMIFS(Raw!$F:$F,Raw!$C:$C,V$5,Raw!$A:$A,$A$4,Raw!$B:$B,$A29)</f>
        <v>10063</v>
      </c>
      <c r="W29" s="30">
        <f>SUMIFS(Raw!$F:$F,Raw!$C:$C,W$5,Raw!$A:$A,$A$4,Raw!$B:$B,$A29)</f>
        <v>57</v>
      </c>
      <c r="X29" s="30">
        <f>SUMIFS(Raw!$F:$F,Raw!$C:$C,X$5,Raw!$A:$A,$A$4,Raw!$B:$B,$A29)</f>
        <v>50332</v>
      </c>
      <c r="Y29" s="30">
        <f>SUMIFS(Raw!$F:$F,Raw!$C:$C,Y$5,Raw!$A:$A,$A$4,Raw!$B:$B,$A29)</f>
        <v>24694</v>
      </c>
      <c r="Z29" s="30">
        <f>SUMIFS(Raw!$F:$F,Raw!$C:$C,Z$5,Raw!$A:$A,$A$4,Raw!$B:$B,$A29)</f>
        <v>7518</v>
      </c>
      <c r="AA29" s="30">
        <f>SUMIFS(Raw!$F:$F,Raw!$C:$C,AA$5,Raw!$A:$A,$A$4,Raw!$B:$B,$A29)</f>
        <v>791</v>
      </c>
      <c r="AB29" s="30">
        <f>SUMIFS(Raw!$F:$F,Raw!$C:$C,AB$5,Raw!$A:$A,$A$4,Raw!$B:$B,$A29)</f>
        <v>4424</v>
      </c>
      <c r="AC29" s="30">
        <f>SUMIFS(Raw!$F:$F,Raw!$C:$C,AC$5,Raw!$A:$A,$A$4,Raw!$B:$B,$A29)</f>
        <v>1352</v>
      </c>
      <c r="AD29" s="30">
        <f>SUMIFS(Raw!$F:$F,Raw!$C:$C,AD$5,Raw!$A:$A,$A$4,Raw!$B:$B,$A29)</f>
        <v>6666</v>
      </c>
      <c r="AE29" s="30">
        <f>SUMIFS(Raw!$F:$F,Raw!$C:$C,AE$5,Raw!$A:$A,$A$4,Raw!$B:$B,$A29)</f>
        <v>22053</v>
      </c>
      <c r="AF29" s="30">
        <f>SUMIFS(Raw!$F:$F,Raw!$C:$C,AF$5,Raw!$A:$A,$A$4,Raw!$B:$B,$A29)</f>
        <v>9346</v>
      </c>
      <c r="AG29" s="30">
        <f>SUMIFS(Raw!$F:$F,Raw!$C:$C,AG$5,Raw!$A:$A,$A$4,Raw!$B:$B,$A29)</f>
        <v>399</v>
      </c>
      <c r="AH29" s="30">
        <f>SUMIFS(Raw!$F:$F,Raw!$C:$C,AH$5,Raw!$A:$A,$A$4,Raw!$B:$B,$A29)</f>
        <v>2927</v>
      </c>
      <c r="AI29" s="30">
        <f>SUMIFS(Raw!$F:$F,Raw!$C:$C,AI$5,Raw!$A:$A,$A$4,Raw!$B:$B,$A29)</f>
        <v>2836</v>
      </c>
      <c r="AJ29" s="30">
        <f>SUMIFS(Raw!$F:$F,Raw!$C:$C,AJ$5,Raw!$A:$A,$A$4,Raw!$B:$B,$A29)</f>
        <v>0</v>
      </c>
      <c r="AK29" s="30">
        <f>SUMIFS(Raw!$F:$F,Raw!$C:$C,AK$5,Raw!$A:$A,$A$4,Raw!$B:$B,$A29)</f>
        <v>309</v>
      </c>
    </row>
    <row r="30" spans="1:37" ht="18.600000000000001" customHeight="1" x14ac:dyDescent="0.25">
      <c r="A30" s="25" t="str">
        <f>IF(Refs!A23="","",Refs!A23)</f>
        <v>111AC5</v>
      </c>
      <c r="B30" s="3" t="str">
        <f>IF(Refs!B23="","",Refs!B23)</f>
        <v>Cambridgeshire and Peterborough</v>
      </c>
      <c r="C30" s="25" t="str">
        <f>IF(Refs!D23="","",Refs!D23)</f>
        <v>Area</v>
      </c>
      <c r="D30" s="30">
        <f>SUMIFS(Raw!$F:$F,Raw!$C:$C,D$5,Raw!$A:$A,$A$4,Raw!$B:$B,$A30)</f>
        <v>35263</v>
      </c>
      <c r="E30" s="30">
        <f>SUMIFS(Raw!$F:$F,Raw!$C:$C,E$5,Raw!$A:$A,$A$4,Raw!$B:$B,$A30)</f>
        <v>23909</v>
      </c>
      <c r="F30" s="30">
        <f>SUMIFS(Raw!$F:$F,Raw!$C:$C,F$5,Raw!$A:$A,$A$4,Raw!$B:$B,$A30)</f>
        <v>4896</v>
      </c>
      <c r="G30" s="30">
        <f>SUMIFS(Raw!$F:$F,Raw!$C:$C,G$5,Raw!$A:$A,$A$4,Raw!$B:$B,$A30)</f>
        <v>9512</v>
      </c>
      <c r="H30" s="30">
        <f>SUMIFS(Raw!$F:$F,Raw!$C:$C,H$5,Raw!$A:$A,$A$4,Raw!$B:$B,$A30)</f>
        <v>489</v>
      </c>
      <c r="I30" s="30">
        <f>SUMIFS(Raw!$F:$F,Raw!$C:$C,I$5,Raw!$A:$A,$A$4,Raw!$B:$B,$A30)</f>
        <v>584</v>
      </c>
      <c r="J30" s="30">
        <f>SUMIFS(Raw!$F:$F,Raw!$C:$C,J$5,Raw!$A:$A,$A$4,Raw!$B:$B,$A30)</f>
        <v>8439</v>
      </c>
      <c r="K30" s="30">
        <f>SUMIFS(Raw!$F:$F,Raw!$C:$C,K$5,Raw!$A:$A,$A$4,Raw!$B:$B,$A30)</f>
        <v>16795649</v>
      </c>
      <c r="L30" s="30">
        <f>_xlfn.MINIFS(Raw!$F:$F,Raw!$C:$C,L$5,Raw!$A:$A,$A$4,Raw!$B:$B,$A30, Raw!$F:$F, "&lt;&gt;0")</f>
        <v>683</v>
      </c>
      <c r="M30" s="30">
        <f>_xlfn.MAXIFS(Raw!$F:$F,Raw!$C:$C,M$5,Raw!$A:$A,$A$4,Raw!$B:$B,$A30)</f>
        <v>3315</v>
      </c>
      <c r="N30" s="30">
        <f>_xlfn.MINIFS(Raw!$F:$F,Raw!$C:$C,N$5,Raw!$A:$A,$A$4,Raw!$B:$B,$A30, Raw!$F:$F, "&lt;&gt;0")</f>
        <v>802</v>
      </c>
      <c r="O30" s="30">
        <f>_xlfn.MAXIFS(Raw!$F:$F,Raw!$C:$C,O$5,Raw!$A:$A,$A$4,Raw!$B:$B,$A30)</f>
        <v>4462</v>
      </c>
      <c r="P30" s="30">
        <f>SUMIFS(Raw!$F:$F,Raw!$C:$C,P$5,Raw!$A:$A,$A$4,Raw!$B:$B,$A30)</f>
        <v>22148</v>
      </c>
      <c r="Q30" s="30">
        <f>SUMIFS(Raw!$F:$F,Raw!$C:$C,Q$5,Raw!$A:$A,$A$4,Raw!$B:$B,$A30)</f>
        <v>13227</v>
      </c>
      <c r="R30" s="30">
        <f>SUMIFS(Raw!$F:$F,Raw!$C:$C,R$5,Raw!$A:$A,$A$4,Raw!$B:$B,$A30)</f>
        <v>6315</v>
      </c>
      <c r="S30" s="30">
        <f>SUMIFS(Raw!$F:$F,Raw!$C:$C,S$5,Raw!$A:$A,$A$4,Raw!$B:$B,$A30)</f>
        <v>2724</v>
      </c>
      <c r="T30" s="30">
        <f>SUMIFS(Raw!$F:$F,Raw!$C:$C,T$5,Raw!$A:$A,$A$4,Raw!$B:$B,$A30)</f>
        <v>2011</v>
      </c>
      <c r="U30" s="30">
        <f>SUMIFS(Raw!$F:$F,Raw!$C:$C,U$5,Raw!$A:$A,$A$4,Raw!$B:$B,$A30)</f>
        <v>2419</v>
      </c>
      <c r="V30" s="30">
        <f>SUMIFS(Raw!$F:$F,Raw!$C:$C,V$5,Raw!$A:$A,$A$4,Raw!$B:$B,$A30)</f>
        <v>200</v>
      </c>
      <c r="W30" s="30">
        <f>SUMIFS(Raw!$F:$F,Raw!$C:$C,W$5,Raw!$A:$A,$A$4,Raw!$B:$B,$A30)</f>
        <v>4</v>
      </c>
      <c r="X30" s="30">
        <f>SUMIFS(Raw!$F:$F,Raw!$C:$C,X$5,Raw!$A:$A,$A$4,Raw!$B:$B,$A30)</f>
        <v>9004</v>
      </c>
      <c r="Y30" s="30">
        <f>SUMIFS(Raw!$F:$F,Raw!$C:$C,Y$5,Raw!$A:$A,$A$4,Raw!$B:$B,$A30)</f>
        <v>1494</v>
      </c>
      <c r="Z30" s="30">
        <f>SUMIFS(Raw!$F:$F,Raw!$C:$C,Z$5,Raw!$A:$A,$A$4,Raw!$B:$B,$A30)</f>
        <v>1356</v>
      </c>
      <c r="AA30" s="30">
        <f>SUMIFS(Raw!$F:$F,Raw!$C:$C,AA$5,Raw!$A:$A,$A$4,Raw!$B:$B,$A30)</f>
        <v>116</v>
      </c>
      <c r="AB30" s="30">
        <f>SUMIFS(Raw!$F:$F,Raw!$C:$C,AB$5,Raw!$A:$A,$A$4,Raw!$B:$B,$A30)</f>
        <v>495</v>
      </c>
      <c r="AC30" s="30">
        <f>SUMIFS(Raw!$F:$F,Raw!$C:$C,AC$5,Raw!$A:$A,$A$4,Raw!$B:$B,$A30)</f>
        <v>202</v>
      </c>
      <c r="AD30" s="30">
        <f>SUMIFS(Raw!$F:$F,Raw!$C:$C,AD$5,Raw!$A:$A,$A$4,Raw!$B:$B,$A30)</f>
        <v>3821</v>
      </c>
      <c r="AE30" s="30">
        <f>SUMIFS(Raw!$F:$F,Raw!$C:$C,AE$5,Raw!$A:$A,$A$4,Raw!$B:$B,$A30)</f>
        <v>1226</v>
      </c>
      <c r="AF30" s="30">
        <f>SUMIFS(Raw!$F:$F,Raw!$C:$C,AF$5,Raw!$A:$A,$A$4,Raw!$B:$B,$A30)</f>
        <v>1685</v>
      </c>
      <c r="AG30" s="30">
        <f>SUMIFS(Raw!$F:$F,Raw!$C:$C,AG$5,Raw!$A:$A,$A$4,Raw!$B:$B,$A30)</f>
        <v>2045</v>
      </c>
      <c r="AH30" s="30">
        <f>SUMIFS(Raw!$F:$F,Raw!$C:$C,AH$5,Raw!$A:$A,$A$4,Raw!$B:$B,$A30)</f>
        <v>847</v>
      </c>
      <c r="AI30" s="30">
        <f>SUMIFS(Raw!$F:$F,Raw!$C:$C,AI$5,Raw!$A:$A,$A$4,Raw!$B:$B,$A30)</f>
        <v>646</v>
      </c>
      <c r="AJ30" s="30">
        <f>SUMIFS(Raw!$F:$F,Raw!$C:$C,AJ$5,Raw!$A:$A,$A$4,Raw!$B:$B,$A30)</f>
        <v>2</v>
      </c>
      <c r="AK30" s="30">
        <f>SUMIFS(Raw!$F:$F,Raw!$C:$C,AK$5,Raw!$A:$A,$A$4,Raw!$B:$B,$A30)</f>
        <v>29</v>
      </c>
    </row>
    <row r="31" spans="1:37" x14ac:dyDescent="0.25">
      <c r="A31" s="25" t="str">
        <f>IF(Refs!A24="","",Refs!A24)</f>
        <v>111AB2</v>
      </c>
      <c r="B31" s="3" t="str">
        <f>IF(Refs!B24="","",Refs!B24)</f>
        <v>Hertfordshire</v>
      </c>
      <c r="C31" s="25" t="str">
        <f>IF(Refs!D24="","",Refs!D24)</f>
        <v>Area</v>
      </c>
      <c r="D31" s="30">
        <f>SUMIFS(Raw!$F:$F,Raw!$C:$C,D$5,Raw!$A:$A,$A$4,Raw!$B:$B,$A31)</f>
        <v>39932</v>
      </c>
      <c r="E31" s="30">
        <f>SUMIFS(Raw!$F:$F,Raw!$C:$C,E$5,Raw!$A:$A,$A$4,Raw!$B:$B,$A31)</f>
        <v>26761</v>
      </c>
      <c r="F31" s="30">
        <f>SUMIFS(Raw!$F:$F,Raw!$C:$C,F$5,Raw!$A:$A,$A$4,Raw!$B:$B,$A31)</f>
        <v>6002</v>
      </c>
      <c r="G31" s="30">
        <f>SUMIFS(Raw!$F:$F,Raw!$C:$C,G$5,Raw!$A:$A,$A$4,Raw!$B:$B,$A31)</f>
        <v>10443</v>
      </c>
      <c r="H31" s="30">
        <f>SUMIFS(Raw!$F:$F,Raw!$C:$C,H$5,Raw!$A:$A,$A$4,Raw!$B:$B,$A31)</f>
        <v>546</v>
      </c>
      <c r="I31" s="30">
        <f>SUMIFS(Raw!$F:$F,Raw!$C:$C,I$5,Raw!$A:$A,$A$4,Raw!$B:$B,$A31)</f>
        <v>572</v>
      </c>
      <c r="J31" s="30">
        <f>SUMIFS(Raw!$F:$F,Raw!$C:$C,J$5,Raw!$A:$A,$A$4,Raw!$B:$B,$A31)</f>
        <v>9325</v>
      </c>
      <c r="K31" s="30">
        <f>SUMIFS(Raw!$F:$F,Raw!$C:$C,K$5,Raw!$A:$A,$A$4,Raw!$B:$B,$A31)</f>
        <v>18197415</v>
      </c>
      <c r="L31" s="30">
        <f>_xlfn.MINIFS(Raw!$F:$F,Raw!$C:$C,L$5,Raw!$A:$A,$A$4,Raw!$B:$B,$A31, Raw!$F:$F, "&lt;&gt;0")</f>
        <v>708</v>
      </c>
      <c r="M31" s="30">
        <f>_xlfn.MAXIFS(Raw!$F:$F,Raw!$C:$C,M$5,Raw!$A:$A,$A$4,Raw!$B:$B,$A31)</f>
        <v>3010</v>
      </c>
      <c r="N31" s="30">
        <f>_xlfn.MINIFS(Raw!$F:$F,Raw!$C:$C,N$5,Raw!$A:$A,$A$4,Raw!$B:$B,$A31, Raw!$F:$F, "&lt;&gt;0")</f>
        <v>835</v>
      </c>
      <c r="O31" s="30">
        <f>_xlfn.MAXIFS(Raw!$F:$F,Raw!$C:$C,O$5,Raw!$A:$A,$A$4,Raw!$B:$B,$A31)</f>
        <v>3309</v>
      </c>
      <c r="P31" s="30">
        <f>SUMIFS(Raw!$F:$F,Raw!$C:$C,P$5,Raw!$A:$A,$A$4,Raw!$B:$B,$A31)</f>
        <v>25436</v>
      </c>
      <c r="Q31" s="30">
        <f>SUMIFS(Raw!$F:$F,Raw!$C:$C,Q$5,Raw!$A:$A,$A$4,Raw!$B:$B,$A31)</f>
        <v>14320</v>
      </c>
      <c r="R31" s="30">
        <f>SUMIFS(Raw!$F:$F,Raw!$C:$C,R$5,Raw!$A:$A,$A$4,Raw!$B:$B,$A31)</f>
        <v>6546</v>
      </c>
      <c r="S31" s="30">
        <f>SUMIFS(Raw!$F:$F,Raw!$C:$C,S$5,Raw!$A:$A,$A$4,Raw!$B:$B,$A31)</f>
        <v>3045</v>
      </c>
      <c r="T31" s="30">
        <f>SUMIFS(Raw!$F:$F,Raw!$C:$C,T$5,Raw!$A:$A,$A$4,Raw!$B:$B,$A31)</f>
        <v>2371</v>
      </c>
      <c r="U31" s="30">
        <f>SUMIFS(Raw!$F:$F,Raw!$C:$C,U$5,Raw!$A:$A,$A$4,Raw!$B:$B,$A31)</f>
        <v>2660</v>
      </c>
      <c r="V31" s="30">
        <f>SUMIFS(Raw!$F:$F,Raw!$C:$C,V$5,Raw!$A:$A,$A$4,Raw!$B:$B,$A31)</f>
        <v>98</v>
      </c>
      <c r="W31" s="30">
        <f>SUMIFS(Raw!$F:$F,Raw!$C:$C,W$5,Raw!$A:$A,$A$4,Raw!$B:$B,$A31)</f>
        <v>24</v>
      </c>
      <c r="X31" s="30">
        <f>SUMIFS(Raw!$F:$F,Raw!$C:$C,X$5,Raw!$A:$A,$A$4,Raw!$B:$B,$A31)</f>
        <v>12192</v>
      </c>
      <c r="Y31" s="30">
        <f>SUMIFS(Raw!$F:$F,Raw!$C:$C,Y$5,Raw!$A:$A,$A$4,Raw!$B:$B,$A31)</f>
        <v>1658</v>
      </c>
      <c r="Z31" s="30">
        <f>SUMIFS(Raw!$F:$F,Raw!$C:$C,Z$5,Raw!$A:$A,$A$4,Raw!$B:$B,$A31)</f>
        <v>871</v>
      </c>
      <c r="AA31" s="30">
        <f>SUMIFS(Raw!$F:$F,Raw!$C:$C,AA$5,Raw!$A:$A,$A$4,Raw!$B:$B,$A31)</f>
        <v>117</v>
      </c>
      <c r="AB31" s="30">
        <f>SUMIFS(Raw!$F:$F,Raw!$C:$C,AB$5,Raw!$A:$A,$A$4,Raw!$B:$B,$A31)</f>
        <v>978</v>
      </c>
      <c r="AC31" s="30">
        <f>SUMIFS(Raw!$F:$F,Raw!$C:$C,AC$5,Raw!$A:$A,$A$4,Raw!$B:$B,$A31)</f>
        <v>37</v>
      </c>
      <c r="AD31" s="30">
        <f>SUMIFS(Raw!$F:$F,Raw!$C:$C,AD$5,Raw!$A:$A,$A$4,Raw!$B:$B,$A31)</f>
        <v>3296</v>
      </c>
      <c r="AE31" s="30">
        <f>SUMIFS(Raw!$F:$F,Raw!$C:$C,AE$5,Raw!$A:$A,$A$4,Raw!$B:$B,$A31)</f>
        <v>1232</v>
      </c>
      <c r="AF31" s="30">
        <f>SUMIFS(Raw!$F:$F,Raw!$C:$C,AF$5,Raw!$A:$A,$A$4,Raw!$B:$B,$A31)</f>
        <v>2029</v>
      </c>
      <c r="AG31" s="30">
        <f>SUMIFS(Raw!$F:$F,Raw!$C:$C,AG$5,Raw!$A:$A,$A$4,Raw!$B:$B,$A31)</f>
        <v>3084</v>
      </c>
      <c r="AH31" s="30">
        <f>SUMIFS(Raw!$F:$F,Raw!$C:$C,AH$5,Raw!$A:$A,$A$4,Raw!$B:$B,$A31)</f>
        <v>1231</v>
      </c>
      <c r="AI31" s="30">
        <f>SUMIFS(Raw!$F:$F,Raw!$C:$C,AI$5,Raw!$A:$A,$A$4,Raw!$B:$B,$A31)</f>
        <v>682</v>
      </c>
      <c r="AJ31" s="30">
        <f>SUMIFS(Raw!$F:$F,Raw!$C:$C,AJ$5,Raw!$A:$A,$A$4,Raw!$B:$B,$A31)</f>
        <v>0</v>
      </c>
      <c r="AK31" s="30">
        <f>SUMIFS(Raw!$F:$F,Raw!$C:$C,AK$5,Raw!$A:$A,$A$4,Raw!$B:$B,$A31)</f>
        <v>48</v>
      </c>
    </row>
    <row r="32" spans="1:37" x14ac:dyDescent="0.25">
      <c r="A32" s="25" t="str">
        <f>IF(Refs!A25="","",Refs!A25)</f>
        <v>111AG7</v>
      </c>
      <c r="B32" s="3" t="str">
        <f>IF(Refs!B25="","",Refs!B25)</f>
        <v>Luton and Bedfordshire</v>
      </c>
      <c r="C32" s="25" t="str">
        <f>IF(Refs!D25="","",Refs!D25)</f>
        <v>Area</v>
      </c>
      <c r="D32" s="30">
        <f>SUMIFS(Raw!$F:$F,Raw!$C:$C,D$5,Raw!$A:$A,$A$4,Raw!$B:$B,$A32)</f>
        <v>28456</v>
      </c>
      <c r="E32" s="30">
        <f>SUMIFS(Raw!$F:$F,Raw!$C:$C,E$5,Raw!$A:$A,$A$4,Raw!$B:$B,$A32)</f>
        <v>19273</v>
      </c>
      <c r="F32" s="30">
        <f>SUMIFS(Raw!$F:$F,Raw!$C:$C,F$5,Raw!$A:$A,$A$4,Raw!$B:$B,$A32)</f>
        <v>3844</v>
      </c>
      <c r="G32" s="30">
        <f>SUMIFS(Raw!$F:$F,Raw!$C:$C,G$5,Raw!$A:$A,$A$4,Raw!$B:$B,$A32)</f>
        <v>7699</v>
      </c>
      <c r="H32" s="30">
        <f>SUMIFS(Raw!$F:$F,Raw!$C:$C,H$5,Raw!$A:$A,$A$4,Raw!$B:$B,$A32)</f>
        <v>403</v>
      </c>
      <c r="I32" s="30">
        <f>SUMIFS(Raw!$F:$F,Raw!$C:$C,I$5,Raw!$A:$A,$A$4,Raw!$B:$B,$A32)</f>
        <v>420</v>
      </c>
      <c r="J32" s="30">
        <f>SUMIFS(Raw!$F:$F,Raw!$C:$C,J$5,Raw!$A:$A,$A$4,Raw!$B:$B,$A32)</f>
        <v>6876</v>
      </c>
      <c r="K32" s="30">
        <f>SUMIFS(Raw!$F:$F,Raw!$C:$C,K$5,Raw!$A:$A,$A$4,Raw!$B:$B,$A32)</f>
        <v>13512026</v>
      </c>
      <c r="L32" s="30">
        <f>_xlfn.MINIFS(Raw!$F:$F,Raw!$C:$C,L$5,Raw!$A:$A,$A$4,Raw!$B:$B,$A32, Raw!$F:$F, "&lt;&gt;0")</f>
        <v>675</v>
      </c>
      <c r="M32" s="30">
        <f>_xlfn.MAXIFS(Raw!$F:$F,Raw!$C:$C,M$5,Raw!$A:$A,$A$4,Raw!$B:$B,$A32)</f>
        <v>2999</v>
      </c>
      <c r="N32" s="30">
        <f>_xlfn.MINIFS(Raw!$F:$F,Raw!$C:$C,N$5,Raw!$A:$A,$A$4,Raw!$B:$B,$A32, Raw!$F:$F, "&lt;&gt;0")</f>
        <v>868</v>
      </c>
      <c r="O32" s="30">
        <f>_xlfn.MAXIFS(Raw!$F:$F,Raw!$C:$C,O$5,Raw!$A:$A,$A$4,Raw!$B:$B,$A32)</f>
        <v>3314</v>
      </c>
      <c r="P32" s="30">
        <f>SUMIFS(Raw!$F:$F,Raw!$C:$C,P$5,Raw!$A:$A,$A$4,Raw!$B:$B,$A32)</f>
        <v>18640</v>
      </c>
      <c r="Q32" s="30">
        <f>SUMIFS(Raw!$F:$F,Raw!$C:$C,Q$5,Raw!$A:$A,$A$4,Raw!$B:$B,$A32)</f>
        <v>9132</v>
      </c>
      <c r="R32" s="30">
        <f>SUMIFS(Raw!$F:$F,Raw!$C:$C,R$5,Raw!$A:$A,$A$4,Raw!$B:$B,$A32)</f>
        <v>4482</v>
      </c>
      <c r="S32" s="30">
        <f>SUMIFS(Raw!$F:$F,Raw!$C:$C,S$5,Raw!$A:$A,$A$4,Raw!$B:$B,$A32)</f>
        <v>2079</v>
      </c>
      <c r="T32" s="30">
        <f>SUMIFS(Raw!$F:$F,Raw!$C:$C,T$5,Raw!$A:$A,$A$4,Raw!$B:$B,$A32)</f>
        <v>1579</v>
      </c>
      <c r="U32" s="30">
        <f>SUMIFS(Raw!$F:$F,Raw!$C:$C,U$5,Raw!$A:$A,$A$4,Raw!$B:$B,$A32)</f>
        <v>2223</v>
      </c>
      <c r="V32" s="30">
        <f>SUMIFS(Raw!$F:$F,Raw!$C:$C,V$5,Raw!$A:$A,$A$4,Raw!$B:$B,$A32)</f>
        <v>69</v>
      </c>
      <c r="W32" s="30">
        <f>SUMIFS(Raw!$F:$F,Raw!$C:$C,W$5,Raw!$A:$A,$A$4,Raw!$B:$B,$A32)</f>
        <v>18</v>
      </c>
      <c r="X32" s="30">
        <f>SUMIFS(Raw!$F:$F,Raw!$C:$C,X$5,Raw!$A:$A,$A$4,Raw!$B:$B,$A32)</f>
        <v>8842</v>
      </c>
      <c r="Y32" s="30">
        <f>SUMIFS(Raw!$F:$F,Raw!$C:$C,Y$5,Raw!$A:$A,$A$4,Raw!$B:$B,$A32)</f>
        <v>1540</v>
      </c>
      <c r="Z32" s="30">
        <f>SUMIFS(Raw!$F:$F,Raw!$C:$C,Z$5,Raw!$A:$A,$A$4,Raw!$B:$B,$A32)</f>
        <v>920</v>
      </c>
      <c r="AA32" s="30">
        <f>SUMIFS(Raw!$F:$F,Raw!$C:$C,AA$5,Raw!$A:$A,$A$4,Raw!$B:$B,$A32)</f>
        <v>108</v>
      </c>
      <c r="AB32" s="30">
        <f>SUMIFS(Raw!$F:$F,Raw!$C:$C,AB$5,Raw!$A:$A,$A$4,Raw!$B:$B,$A32)</f>
        <v>687</v>
      </c>
      <c r="AC32" s="30">
        <f>SUMIFS(Raw!$F:$F,Raw!$C:$C,AC$5,Raw!$A:$A,$A$4,Raw!$B:$B,$A32)</f>
        <v>32</v>
      </c>
      <c r="AD32" s="30">
        <f>SUMIFS(Raw!$F:$F,Raw!$C:$C,AD$5,Raw!$A:$A,$A$4,Raw!$B:$B,$A32)</f>
        <v>1791</v>
      </c>
      <c r="AE32" s="30">
        <f>SUMIFS(Raw!$F:$F,Raw!$C:$C,AE$5,Raw!$A:$A,$A$4,Raw!$B:$B,$A32)</f>
        <v>900</v>
      </c>
      <c r="AF32" s="30">
        <f>SUMIFS(Raw!$F:$F,Raw!$C:$C,AF$5,Raw!$A:$A,$A$4,Raw!$B:$B,$A32)</f>
        <v>1872</v>
      </c>
      <c r="AG32" s="30">
        <f>SUMIFS(Raw!$F:$F,Raw!$C:$C,AG$5,Raw!$A:$A,$A$4,Raw!$B:$B,$A32)</f>
        <v>1707</v>
      </c>
      <c r="AH32" s="30">
        <f>SUMIFS(Raw!$F:$F,Raw!$C:$C,AH$5,Raw!$A:$A,$A$4,Raw!$B:$B,$A32)</f>
        <v>1626</v>
      </c>
      <c r="AI32" s="30">
        <f>SUMIFS(Raw!$F:$F,Raw!$C:$C,AI$5,Raw!$A:$A,$A$4,Raw!$B:$B,$A32)</f>
        <v>594</v>
      </c>
      <c r="AJ32" s="30">
        <f>SUMIFS(Raw!$F:$F,Raw!$C:$C,AJ$5,Raw!$A:$A,$A$4,Raw!$B:$B,$A32)</f>
        <v>0</v>
      </c>
      <c r="AK32" s="30">
        <f>SUMIFS(Raw!$F:$F,Raw!$C:$C,AK$5,Raw!$A:$A,$A$4,Raw!$B:$B,$A32)</f>
        <v>53</v>
      </c>
    </row>
    <row r="33" spans="1:37" x14ac:dyDescent="0.25">
      <c r="A33" s="25" t="str">
        <f>IF(Refs!A26="","",Refs!A26)</f>
        <v>111AH4</v>
      </c>
      <c r="B33" s="3" t="str">
        <f>IF(Refs!B26="","",Refs!B26)</f>
        <v>Mid and South Essex</v>
      </c>
      <c r="C33" s="25" t="str">
        <f>IF(Refs!D26="","",Refs!D26)</f>
        <v>Area</v>
      </c>
      <c r="D33" s="30">
        <f>SUMIFS(Raw!$F:$F,Raw!$C:$C,D$5,Raw!$A:$A,$A$4,Raw!$B:$B,$A33)</f>
        <v>39615</v>
      </c>
      <c r="E33" s="30">
        <f>SUMIFS(Raw!$F:$F,Raw!$C:$C,E$5,Raw!$A:$A,$A$4,Raw!$B:$B,$A33)</f>
        <v>36337</v>
      </c>
      <c r="F33" s="30">
        <f>SUMIFS(Raw!$F:$F,Raw!$C:$C,F$5,Raw!$A:$A,$A$4,Raw!$B:$B,$A33)</f>
        <v>25983</v>
      </c>
      <c r="G33" s="30">
        <f>SUMIFS(Raw!$F:$F,Raw!$C:$C,G$5,Raw!$A:$A,$A$4,Raw!$B:$B,$A33)</f>
        <v>1906</v>
      </c>
      <c r="H33" s="30">
        <f>SUMIFS(Raw!$F:$F,Raw!$C:$C,H$5,Raw!$A:$A,$A$4,Raw!$B:$B,$A33)</f>
        <v>547</v>
      </c>
      <c r="I33" s="30">
        <f>SUMIFS(Raw!$F:$F,Raw!$C:$C,I$5,Raw!$A:$A,$A$4,Raw!$B:$B,$A33)</f>
        <v>266</v>
      </c>
      <c r="J33" s="30">
        <f>SUMIFS(Raw!$F:$F,Raw!$C:$C,J$5,Raw!$A:$A,$A$4,Raw!$B:$B,$A33)</f>
        <v>1093</v>
      </c>
      <c r="K33" s="30">
        <f>SUMIFS(Raw!$F:$F,Raw!$C:$C,K$5,Raw!$A:$A,$A$4,Raw!$B:$B,$A33)</f>
        <v>3512252</v>
      </c>
      <c r="L33" s="30">
        <f>_xlfn.MINIFS(Raw!$F:$F,Raw!$C:$C,L$5,Raw!$A:$A,$A$4,Raw!$B:$B,$A33, Raw!$F:$F, "&lt;&gt;0")</f>
        <v>150</v>
      </c>
      <c r="M33" s="30">
        <f>_xlfn.MAXIFS(Raw!$F:$F,Raw!$C:$C,M$5,Raw!$A:$A,$A$4,Raw!$B:$B,$A33)</f>
        <v>320</v>
      </c>
      <c r="N33" s="30">
        <f>_xlfn.MINIFS(Raw!$F:$F,Raw!$C:$C,N$5,Raw!$A:$A,$A$4,Raw!$B:$B,$A33, Raw!$F:$F, "&lt;&gt;0")</f>
        <v>320</v>
      </c>
      <c r="O33" s="30">
        <f>_xlfn.MAXIFS(Raw!$F:$F,Raw!$C:$C,O$5,Raw!$A:$A,$A$4,Raw!$B:$B,$A33)</f>
        <v>1687</v>
      </c>
      <c r="P33" s="30">
        <f>SUMIFS(Raw!$F:$F,Raw!$C:$C,P$5,Raw!$A:$A,$A$4,Raw!$B:$B,$A33)</f>
        <v>33934</v>
      </c>
      <c r="Q33" s="30">
        <f>SUMIFS(Raw!$F:$F,Raw!$C:$C,Q$5,Raw!$A:$A,$A$4,Raw!$B:$B,$A33)</f>
        <v>18881</v>
      </c>
      <c r="R33" s="30">
        <f>SUMIFS(Raw!$F:$F,Raw!$C:$C,R$5,Raw!$A:$A,$A$4,Raw!$B:$B,$A33)</f>
        <v>8676</v>
      </c>
      <c r="S33" s="30">
        <f>SUMIFS(Raw!$F:$F,Raw!$C:$C,S$5,Raw!$A:$A,$A$4,Raw!$B:$B,$A33)</f>
        <v>1939</v>
      </c>
      <c r="T33" s="30">
        <f>SUMIFS(Raw!$F:$F,Raw!$C:$C,T$5,Raw!$A:$A,$A$4,Raw!$B:$B,$A33)</f>
        <v>4048</v>
      </c>
      <c r="U33" s="30">
        <f>SUMIFS(Raw!$F:$F,Raw!$C:$C,U$5,Raw!$A:$A,$A$4,Raw!$B:$B,$A33)</f>
        <v>2312</v>
      </c>
      <c r="V33" s="30">
        <f>SUMIFS(Raw!$F:$F,Raw!$C:$C,V$5,Raw!$A:$A,$A$4,Raw!$B:$B,$A33)</f>
        <v>1998</v>
      </c>
      <c r="W33" s="30">
        <f>SUMIFS(Raw!$F:$F,Raw!$C:$C,W$5,Raw!$A:$A,$A$4,Raw!$B:$B,$A33)</f>
        <v>10</v>
      </c>
      <c r="X33" s="30">
        <f>SUMIFS(Raw!$F:$F,Raw!$C:$C,X$5,Raw!$A:$A,$A$4,Raw!$B:$B,$A33)</f>
        <v>11305</v>
      </c>
      <c r="Y33" s="30">
        <f>SUMIFS(Raw!$F:$F,Raw!$C:$C,Y$5,Raw!$A:$A,$A$4,Raw!$B:$B,$A33)</f>
        <v>5642</v>
      </c>
      <c r="Z33" s="30">
        <f>SUMIFS(Raw!$F:$F,Raw!$C:$C,Z$5,Raw!$A:$A,$A$4,Raw!$B:$B,$A33)</f>
        <v>1891</v>
      </c>
      <c r="AA33" s="30">
        <f>SUMIFS(Raw!$F:$F,Raw!$C:$C,AA$5,Raw!$A:$A,$A$4,Raw!$B:$B,$A33)</f>
        <v>124</v>
      </c>
      <c r="AB33" s="30">
        <f>SUMIFS(Raw!$F:$F,Raw!$C:$C,AB$5,Raw!$A:$A,$A$4,Raw!$B:$B,$A33)</f>
        <v>959</v>
      </c>
      <c r="AC33" s="30">
        <f>SUMIFS(Raw!$F:$F,Raw!$C:$C,AC$5,Raw!$A:$A,$A$4,Raw!$B:$B,$A33)</f>
        <v>29</v>
      </c>
      <c r="AD33" s="30">
        <f>SUMIFS(Raw!$F:$F,Raw!$C:$C,AD$5,Raw!$A:$A,$A$4,Raw!$B:$B,$A33)</f>
        <v>1491</v>
      </c>
      <c r="AE33" s="30">
        <f>SUMIFS(Raw!$F:$F,Raw!$C:$C,AE$5,Raw!$A:$A,$A$4,Raw!$B:$B,$A33)</f>
        <v>6123</v>
      </c>
      <c r="AF33" s="30">
        <f>SUMIFS(Raw!$F:$F,Raw!$C:$C,AF$5,Raw!$A:$A,$A$4,Raw!$B:$B,$A33)</f>
        <v>1291</v>
      </c>
      <c r="AG33" s="30">
        <f>SUMIFS(Raw!$F:$F,Raw!$C:$C,AG$5,Raw!$A:$A,$A$4,Raw!$B:$B,$A33)</f>
        <v>3920</v>
      </c>
      <c r="AH33" s="30">
        <f>SUMIFS(Raw!$F:$F,Raw!$C:$C,AH$5,Raw!$A:$A,$A$4,Raw!$B:$B,$A33)</f>
        <v>0</v>
      </c>
      <c r="AI33" s="30">
        <f>SUMIFS(Raw!$F:$F,Raw!$C:$C,AI$5,Raw!$A:$A,$A$4,Raw!$B:$B,$A33)</f>
        <v>1209</v>
      </c>
      <c r="AJ33" s="30">
        <f>SUMIFS(Raw!$F:$F,Raw!$C:$C,AJ$5,Raw!$A:$A,$A$4,Raw!$B:$B,$A33)</f>
        <v>0</v>
      </c>
      <c r="AK33" s="30">
        <f>SUMIFS(Raw!$F:$F,Raw!$C:$C,AK$5,Raw!$A:$A,$A$4,Raw!$B:$B,$A33)</f>
        <v>0</v>
      </c>
    </row>
    <row r="34" spans="1:37" x14ac:dyDescent="0.25">
      <c r="A34" s="25" t="str">
        <f>IF(Refs!A27="","",Refs!A27)</f>
        <v>111AC7</v>
      </c>
      <c r="B34" s="3" t="str">
        <f>IF(Refs!B27="","",Refs!B27)</f>
        <v>Milton Keynes</v>
      </c>
      <c r="C34" s="25" t="str">
        <f>IF(Refs!D27="","",Refs!D27)</f>
        <v>Area</v>
      </c>
      <c r="D34" s="30">
        <f>SUMIFS(Raw!$F:$F,Raw!$C:$C,D$5,Raw!$A:$A,$A$4,Raw!$B:$B,$A34)</f>
        <v>9453</v>
      </c>
      <c r="E34" s="30">
        <f>SUMIFS(Raw!$F:$F,Raw!$C:$C,E$5,Raw!$A:$A,$A$4,Raw!$B:$B,$A34)</f>
        <v>9068</v>
      </c>
      <c r="F34" s="30">
        <f>SUMIFS(Raw!$F:$F,Raw!$C:$C,F$5,Raw!$A:$A,$A$4,Raw!$B:$B,$A34)</f>
        <v>6576</v>
      </c>
      <c r="G34" s="30">
        <f>SUMIFS(Raw!$F:$F,Raw!$C:$C,G$5,Raw!$A:$A,$A$4,Raw!$B:$B,$A34)</f>
        <v>385</v>
      </c>
      <c r="H34" s="30">
        <f>SUMIFS(Raw!$F:$F,Raw!$C:$C,H$5,Raw!$A:$A,$A$4,Raw!$B:$B,$A34)</f>
        <v>93</v>
      </c>
      <c r="I34" s="30">
        <f>SUMIFS(Raw!$F:$F,Raw!$C:$C,I$5,Raw!$A:$A,$A$4,Raw!$B:$B,$A34)</f>
        <v>79</v>
      </c>
      <c r="J34" s="30">
        <f>SUMIFS(Raw!$F:$F,Raw!$C:$C,J$5,Raw!$A:$A,$A$4,Raw!$B:$B,$A34)</f>
        <v>213</v>
      </c>
      <c r="K34" s="30">
        <f>SUMIFS(Raw!$F:$F,Raw!$C:$C,K$5,Raw!$A:$A,$A$4,Raw!$B:$B,$A34)</f>
        <v>546083</v>
      </c>
      <c r="L34" s="30">
        <f>_xlfn.MINIFS(Raw!$F:$F,Raw!$C:$C,L$5,Raw!$A:$A,$A$4,Raw!$B:$B,$A34, Raw!$F:$F, "&lt;&gt;0")</f>
        <v>8</v>
      </c>
      <c r="M34" s="30">
        <f>_xlfn.MAXIFS(Raw!$F:$F,Raw!$C:$C,M$5,Raw!$A:$A,$A$4,Raw!$B:$B,$A34)</f>
        <v>517</v>
      </c>
      <c r="N34" s="30">
        <f>_xlfn.MINIFS(Raw!$F:$F,Raw!$C:$C,N$5,Raw!$A:$A,$A$4,Raw!$B:$B,$A34, Raw!$F:$F, "&lt;&gt;0")</f>
        <v>15</v>
      </c>
      <c r="O34" s="30">
        <f>_xlfn.MAXIFS(Raw!$F:$F,Raw!$C:$C,O$5,Raw!$A:$A,$A$4,Raw!$B:$B,$A34)</f>
        <v>568</v>
      </c>
      <c r="P34" s="30">
        <f>SUMIFS(Raw!$F:$F,Raw!$C:$C,P$5,Raw!$A:$A,$A$4,Raw!$B:$B,$A34)</f>
        <v>8215</v>
      </c>
      <c r="Q34" s="30">
        <f>SUMIFS(Raw!$F:$F,Raw!$C:$C,Q$5,Raw!$A:$A,$A$4,Raw!$B:$B,$A34)</f>
        <v>3656</v>
      </c>
      <c r="R34" s="30">
        <f>SUMIFS(Raw!$F:$F,Raw!$C:$C,R$5,Raw!$A:$A,$A$4,Raw!$B:$B,$A34)</f>
        <v>1834</v>
      </c>
      <c r="S34" s="30">
        <f>SUMIFS(Raw!$F:$F,Raw!$C:$C,S$5,Raw!$A:$A,$A$4,Raw!$B:$B,$A34)</f>
        <v>482</v>
      </c>
      <c r="T34" s="30">
        <f>SUMIFS(Raw!$F:$F,Raw!$C:$C,T$5,Raw!$A:$A,$A$4,Raw!$B:$B,$A34)</f>
        <v>996</v>
      </c>
      <c r="U34" s="30">
        <f>SUMIFS(Raw!$F:$F,Raw!$C:$C,U$5,Raw!$A:$A,$A$4,Raw!$B:$B,$A34)</f>
        <v>959</v>
      </c>
      <c r="V34" s="30">
        <f>SUMIFS(Raw!$F:$F,Raw!$C:$C,V$5,Raw!$A:$A,$A$4,Raw!$B:$B,$A34)</f>
        <v>370</v>
      </c>
      <c r="W34" s="30">
        <f>SUMIFS(Raw!$F:$F,Raw!$C:$C,W$5,Raw!$A:$A,$A$4,Raw!$B:$B,$A34)</f>
        <v>2</v>
      </c>
      <c r="X34" s="30">
        <f>SUMIFS(Raw!$F:$F,Raw!$C:$C,X$5,Raw!$A:$A,$A$4,Raw!$B:$B,$A34)</f>
        <v>2712</v>
      </c>
      <c r="Y34" s="30">
        <f>SUMIFS(Raw!$F:$F,Raw!$C:$C,Y$5,Raw!$A:$A,$A$4,Raw!$B:$B,$A34)</f>
        <v>548</v>
      </c>
      <c r="Z34" s="30">
        <f>SUMIFS(Raw!$F:$F,Raw!$C:$C,Z$5,Raw!$A:$A,$A$4,Raw!$B:$B,$A34)</f>
        <v>378</v>
      </c>
      <c r="AA34" s="30">
        <f>SUMIFS(Raw!$F:$F,Raw!$C:$C,AA$5,Raw!$A:$A,$A$4,Raw!$B:$B,$A34)</f>
        <v>63</v>
      </c>
      <c r="AB34" s="30">
        <f>SUMIFS(Raw!$F:$F,Raw!$C:$C,AB$5,Raw!$A:$A,$A$4,Raw!$B:$B,$A34)</f>
        <v>400</v>
      </c>
      <c r="AC34" s="30">
        <f>SUMIFS(Raw!$F:$F,Raw!$C:$C,AC$5,Raw!$A:$A,$A$4,Raw!$B:$B,$A34)</f>
        <v>112</v>
      </c>
      <c r="AD34" s="30">
        <f>SUMIFS(Raw!$F:$F,Raw!$C:$C,AD$5,Raw!$A:$A,$A$4,Raw!$B:$B,$A34)</f>
        <v>593</v>
      </c>
      <c r="AE34" s="30">
        <f>SUMIFS(Raw!$F:$F,Raw!$C:$C,AE$5,Raw!$A:$A,$A$4,Raw!$B:$B,$A34)</f>
        <v>1452</v>
      </c>
      <c r="AF34" s="30">
        <f>SUMIFS(Raw!$F:$F,Raw!$C:$C,AF$5,Raw!$A:$A,$A$4,Raw!$B:$B,$A34)</f>
        <v>588</v>
      </c>
      <c r="AG34" s="30">
        <f>SUMIFS(Raw!$F:$F,Raw!$C:$C,AG$5,Raw!$A:$A,$A$4,Raw!$B:$B,$A34)</f>
        <v>11</v>
      </c>
      <c r="AH34" s="30">
        <f>SUMIFS(Raw!$F:$F,Raw!$C:$C,AH$5,Raw!$A:$A,$A$4,Raw!$B:$B,$A34)</f>
        <v>9</v>
      </c>
      <c r="AI34" s="30">
        <f>SUMIFS(Raw!$F:$F,Raw!$C:$C,AI$5,Raw!$A:$A,$A$4,Raw!$B:$B,$A34)</f>
        <v>283</v>
      </c>
      <c r="AJ34" s="30">
        <f>SUMIFS(Raw!$F:$F,Raw!$C:$C,AJ$5,Raw!$A:$A,$A$4,Raw!$B:$B,$A34)</f>
        <v>0</v>
      </c>
      <c r="AK34" s="30">
        <f>SUMIFS(Raw!$F:$F,Raw!$C:$C,AK$5,Raw!$A:$A,$A$4,Raw!$B:$B,$A34)</f>
        <v>0</v>
      </c>
    </row>
    <row r="35" spans="1:37" x14ac:dyDescent="0.25">
      <c r="A35" s="25" t="str">
        <f>IF(Refs!A28="","",Refs!A28)</f>
        <v>111AG8</v>
      </c>
      <c r="B35" s="3" t="str">
        <f>IF(Refs!B28="","",Refs!B28)</f>
        <v>Norfolk including Great Yarmouth and Waveney</v>
      </c>
      <c r="C35" s="25" t="str">
        <f>IF(Refs!D28="","",Refs!D28)</f>
        <v>Area</v>
      </c>
      <c r="D35" s="30">
        <f>SUMIFS(Raw!$F:$F,Raw!$C:$C,D$5,Raw!$A:$A,$A$4,Raw!$B:$B,$A35)</f>
        <v>34867</v>
      </c>
      <c r="E35" s="30">
        <f>SUMIFS(Raw!$F:$F,Raw!$C:$C,E$5,Raw!$A:$A,$A$4,Raw!$B:$B,$A35)</f>
        <v>31942</v>
      </c>
      <c r="F35" s="30">
        <f>SUMIFS(Raw!$F:$F,Raw!$C:$C,F$5,Raw!$A:$A,$A$4,Raw!$B:$B,$A35)</f>
        <v>23326</v>
      </c>
      <c r="G35" s="30">
        <f>SUMIFS(Raw!$F:$F,Raw!$C:$C,G$5,Raw!$A:$A,$A$4,Raw!$B:$B,$A35)</f>
        <v>1657</v>
      </c>
      <c r="H35" s="30">
        <f>SUMIFS(Raw!$F:$F,Raw!$C:$C,H$5,Raw!$A:$A,$A$4,Raw!$B:$B,$A35)</f>
        <v>507</v>
      </c>
      <c r="I35" s="30">
        <f>SUMIFS(Raw!$F:$F,Raw!$C:$C,I$5,Raw!$A:$A,$A$4,Raw!$B:$B,$A35)</f>
        <v>257</v>
      </c>
      <c r="J35" s="30">
        <f>SUMIFS(Raw!$F:$F,Raw!$C:$C,J$5,Raw!$A:$A,$A$4,Raw!$B:$B,$A35)</f>
        <v>893</v>
      </c>
      <c r="K35" s="30">
        <f>SUMIFS(Raw!$F:$F,Raw!$C:$C,K$5,Raw!$A:$A,$A$4,Raw!$B:$B,$A35)</f>
        <v>2846949</v>
      </c>
      <c r="L35" s="30">
        <f>_xlfn.MINIFS(Raw!$F:$F,Raw!$C:$C,L$5,Raw!$A:$A,$A$4,Raw!$B:$B,$A35, Raw!$F:$F, "&lt;&gt;0")</f>
        <v>150</v>
      </c>
      <c r="M35" s="30">
        <f>_xlfn.MAXIFS(Raw!$F:$F,Raw!$C:$C,M$5,Raw!$A:$A,$A$4,Raw!$B:$B,$A35)</f>
        <v>320</v>
      </c>
      <c r="N35" s="30">
        <f>_xlfn.MINIFS(Raw!$F:$F,Raw!$C:$C,N$5,Raw!$A:$A,$A$4,Raw!$B:$B,$A35, Raw!$F:$F, "&lt;&gt;0")</f>
        <v>320</v>
      </c>
      <c r="O35" s="30">
        <f>_xlfn.MAXIFS(Raw!$F:$F,Raw!$C:$C,O$5,Raw!$A:$A,$A$4,Raw!$B:$B,$A35)</f>
        <v>1446</v>
      </c>
      <c r="P35" s="30">
        <f>SUMIFS(Raw!$F:$F,Raw!$C:$C,P$5,Raw!$A:$A,$A$4,Raw!$B:$B,$A35)</f>
        <v>29372</v>
      </c>
      <c r="Q35" s="30">
        <f>SUMIFS(Raw!$F:$F,Raw!$C:$C,Q$5,Raw!$A:$A,$A$4,Raw!$B:$B,$A35)</f>
        <v>16434</v>
      </c>
      <c r="R35" s="30">
        <f>SUMIFS(Raw!$F:$F,Raw!$C:$C,R$5,Raw!$A:$A,$A$4,Raw!$B:$B,$A35)</f>
        <v>7927</v>
      </c>
      <c r="S35" s="30">
        <f>SUMIFS(Raw!$F:$F,Raw!$C:$C,S$5,Raw!$A:$A,$A$4,Raw!$B:$B,$A35)</f>
        <v>1887</v>
      </c>
      <c r="T35" s="30">
        <f>SUMIFS(Raw!$F:$F,Raw!$C:$C,T$5,Raw!$A:$A,$A$4,Raw!$B:$B,$A35)</f>
        <v>4134</v>
      </c>
      <c r="U35" s="30">
        <f>SUMIFS(Raw!$F:$F,Raw!$C:$C,U$5,Raw!$A:$A,$A$4,Raw!$B:$B,$A35)</f>
        <v>1787</v>
      </c>
      <c r="V35" s="30">
        <f>SUMIFS(Raw!$F:$F,Raw!$C:$C,V$5,Raw!$A:$A,$A$4,Raw!$B:$B,$A35)</f>
        <v>1587</v>
      </c>
      <c r="W35" s="30">
        <f>SUMIFS(Raw!$F:$F,Raw!$C:$C,W$5,Raw!$A:$A,$A$4,Raw!$B:$B,$A35)</f>
        <v>20</v>
      </c>
      <c r="X35" s="30">
        <f>SUMIFS(Raw!$F:$F,Raw!$C:$C,X$5,Raw!$A:$A,$A$4,Raw!$B:$B,$A35)</f>
        <v>8882</v>
      </c>
      <c r="Y35" s="30">
        <f>SUMIFS(Raw!$F:$F,Raw!$C:$C,Y$5,Raw!$A:$A,$A$4,Raw!$B:$B,$A35)</f>
        <v>4672</v>
      </c>
      <c r="Z35" s="30">
        <f>SUMIFS(Raw!$F:$F,Raw!$C:$C,Z$5,Raw!$A:$A,$A$4,Raw!$B:$B,$A35)</f>
        <v>2069</v>
      </c>
      <c r="AA35" s="30">
        <f>SUMIFS(Raw!$F:$F,Raw!$C:$C,AA$5,Raw!$A:$A,$A$4,Raw!$B:$B,$A35)</f>
        <v>85</v>
      </c>
      <c r="AB35" s="30">
        <f>SUMIFS(Raw!$F:$F,Raw!$C:$C,AB$5,Raw!$A:$A,$A$4,Raw!$B:$B,$A35)</f>
        <v>808</v>
      </c>
      <c r="AC35" s="30">
        <f>SUMIFS(Raw!$F:$F,Raw!$C:$C,AC$5,Raw!$A:$A,$A$4,Raw!$B:$B,$A35)</f>
        <v>30</v>
      </c>
      <c r="AD35" s="30">
        <f>SUMIFS(Raw!$F:$F,Raw!$C:$C,AD$5,Raw!$A:$A,$A$4,Raw!$B:$B,$A35)</f>
        <v>1506</v>
      </c>
      <c r="AE35" s="30">
        <f>SUMIFS(Raw!$F:$F,Raw!$C:$C,AE$5,Raw!$A:$A,$A$4,Raw!$B:$B,$A35)</f>
        <v>5379</v>
      </c>
      <c r="AF35" s="30">
        <f>SUMIFS(Raw!$F:$F,Raw!$C:$C,AF$5,Raw!$A:$A,$A$4,Raw!$B:$B,$A35)</f>
        <v>1327</v>
      </c>
      <c r="AG35" s="30">
        <f>SUMIFS(Raw!$F:$F,Raw!$C:$C,AG$5,Raw!$A:$A,$A$4,Raw!$B:$B,$A35)</f>
        <v>2810</v>
      </c>
      <c r="AH35" s="30">
        <f>SUMIFS(Raw!$F:$F,Raw!$C:$C,AH$5,Raw!$A:$A,$A$4,Raw!$B:$B,$A35)</f>
        <v>0</v>
      </c>
      <c r="AI35" s="30">
        <f>SUMIFS(Raw!$F:$F,Raw!$C:$C,AI$5,Raw!$A:$A,$A$4,Raw!$B:$B,$A35)</f>
        <v>914</v>
      </c>
      <c r="AJ35" s="30">
        <f>SUMIFS(Raw!$F:$F,Raw!$C:$C,AJ$5,Raw!$A:$A,$A$4,Raw!$B:$B,$A35)</f>
        <v>0</v>
      </c>
      <c r="AK35" s="30">
        <f>SUMIFS(Raw!$F:$F,Raw!$C:$C,AK$5,Raw!$A:$A,$A$4,Raw!$B:$B,$A35)</f>
        <v>0</v>
      </c>
    </row>
    <row r="36" spans="1:37" x14ac:dyDescent="0.25">
      <c r="A36" s="25" t="str">
        <f>IF(Refs!A29="","",Refs!A29)</f>
        <v>111AH7</v>
      </c>
      <c r="B36" s="3" t="str">
        <f>IF(Refs!B29="","",Refs!B29)</f>
        <v>North East Essex &amp; Suffolk</v>
      </c>
      <c r="C36" s="25" t="str">
        <f>IF(Refs!D29="","",Refs!D29)</f>
        <v>Area</v>
      </c>
      <c r="D36" s="30">
        <f>SUMIFS(Raw!$F:$F,Raw!$C:$C,D$5,Raw!$A:$A,$A$4,Raw!$B:$B,$A36)</f>
        <v>35006</v>
      </c>
      <c r="E36" s="30">
        <f>SUMIFS(Raw!$F:$F,Raw!$C:$C,E$5,Raw!$A:$A,$A$4,Raw!$B:$B,$A36)</f>
        <v>31448</v>
      </c>
      <c r="F36" s="30">
        <f>SUMIFS(Raw!$F:$F,Raw!$C:$C,F$5,Raw!$A:$A,$A$4,Raw!$B:$B,$A36)</f>
        <v>19035</v>
      </c>
      <c r="G36" s="30">
        <f>SUMIFS(Raw!$F:$F,Raw!$C:$C,G$5,Raw!$A:$A,$A$4,Raw!$B:$B,$A36)</f>
        <v>1986</v>
      </c>
      <c r="H36" s="30">
        <f>SUMIFS(Raw!$F:$F,Raw!$C:$C,H$5,Raw!$A:$A,$A$4,Raw!$B:$B,$A36)</f>
        <v>482</v>
      </c>
      <c r="I36" s="30">
        <f>SUMIFS(Raw!$F:$F,Raw!$C:$C,I$5,Raw!$A:$A,$A$4,Raw!$B:$B,$A36)</f>
        <v>240</v>
      </c>
      <c r="J36" s="30">
        <f>SUMIFS(Raw!$F:$F,Raw!$C:$C,J$5,Raw!$A:$A,$A$4,Raw!$B:$B,$A36)</f>
        <v>1264</v>
      </c>
      <c r="K36" s="30">
        <f>SUMIFS(Raw!$F:$F,Raw!$C:$C,K$5,Raw!$A:$A,$A$4,Raw!$B:$B,$A36)</f>
        <v>5084297</v>
      </c>
      <c r="L36" s="30">
        <f>_xlfn.MINIFS(Raw!$F:$F,Raw!$C:$C,L$5,Raw!$A:$A,$A$4,Raw!$B:$B,$A36, Raw!$F:$F, "&lt;&gt;0")</f>
        <v>91</v>
      </c>
      <c r="M36" s="30">
        <f>_xlfn.MAXIFS(Raw!$F:$F,Raw!$C:$C,M$5,Raw!$A:$A,$A$4,Raw!$B:$B,$A36)</f>
        <v>1284</v>
      </c>
      <c r="N36" s="30">
        <f>_xlfn.MINIFS(Raw!$F:$F,Raw!$C:$C,N$5,Raw!$A:$A,$A$4,Raw!$B:$B,$A36, Raw!$F:$F, "&lt;&gt;0")</f>
        <v>244</v>
      </c>
      <c r="O36" s="30">
        <f>_xlfn.MAXIFS(Raw!$F:$F,Raw!$C:$C,O$5,Raw!$A:$A,$A$4,Raw!$B:$B,$A36)</f>
        <v>1426</v>
      </c>
      <c r="P36" s="30">
        <f>SUMIFS(Raw!$F:$F,Raw!$C:$C,P$5,Raw!$A:$A,$A$4,Raw!$B:$B,$A36)</f>
        <v>28106</v>
      </c>
      <c r="Q36" s="30">
        <f>SUMIFS(Raw!$F:$F,Raw!$C:$C,Q$5,Raw!$A:$A,$A$4,Raw!$B:$B,$A36)</f>
        <v>13781</v>
      </c>
      <c r="R36" s="30">
        <f>SUMIFS(Raw!$F:$F,Raw!$C:$C,R$5,Raw!$A:$A,$A$4,Raw!$B:$B,$A36)</f>
        <v>7760</v>
      </c>
      <c r="S36" s="30">
        <f>SUMIFS(Raw!$F:$F,Raw!$C:$C,S$5,Raw!$A:$A,$A$4,Raw!$B:$B,$A36)</f>
        <v>2253</v>
      </c>
      <c r="T36" s="30">
        <f>SUMIFS(Raw!$F:$F,Raw!$C:$C,T$5,Raw!$A:$A,$A$4,Raw!$B:$B,$A36)</f>
        <v>4312</v>
      </c>
      <c r="U36" s="30">
        <f>SUMIFS(Raw!$F:$F,Raw!$C:$C,U$5,Raw!$A:$A,$A$4,Raw!$B:$B,$A36)</f>
        <v>3305</v>
      </c>
      <c r="V36" s="30">
        <f>SUMIFS(Raw!$F:$F,Raw!$C:$C,V$5,Raw!$A:$A,$A$4,Raw!$B:$B,$A36)</f>
        <v>2456</v>
      </c>
      <c r="W36" s="30">
        <f>SUMIFS(Raw!$F:$F,Raw!$C:$C,W$5,Raw!$A:$A,$A$4,Raw!$B:$B,$A36)</f>
        <v>27</v>
      </c>
      <c r="X36" s="30">
        <f>SUMIFS(Raw!$F:$F,Raw!$C:$C,X$5,Raw!$A:$A,$A$4,Raw!$B:$B,$A36)</f>
        <v>10210</v>
      </c>
      <c r="Y36" s="30">
        <f>SUMIFS(Raw!$F:$F,Raw!$C:$C,Y$5,Raw!$A:$A,$A$4,Raw!$B:$B,$A36)</f>
        <v>3101</v>
      </c>
      <c r="Z36" s="30">
        <f>SUMIFS(Raw!$F:$F,Raw!$C:$C,Z$5,Raw!$A:$A,$A$4,Raw!$B:$B,$A36)</f>
        <v>1820</v>
      </c>
      <c r="AA36" s="30">
        <f>SUMIFS(Raw!$F:$F,Raw!$C:$C,AA$5,Raw!$A:$A,$A$4,Raw!$B:$B,$A36)</f>
        <v>101</v>
      </c>
      <c r="AB36" s="30">
        <f>SUMIFS(Raw!$F:$F,Raw!$C:$C,AB$5,Raw!$A:$A,$A$4,Raw!$B:$B,$A36)</f>
        <v>750</v>
      </c>
      <c r="AC36" s="30">
        <f>SUMIFS(Raw!$F:$F,Raw!$C:$C,AC$5,Raw!$A:$A,$A$4,Raw!$B:$B,$A36)</f>
        <v>65</v>
      </c>
      <c r="AD36" s="30">
        <f>SUMIFS(Raw!$F:$F,Raw!$C:$C,AD$5,Raw!$A:$A,$A$4,Raw!$B:$B,$A36)</f>
        <v>1184</v>
      </c>
      <c r="AE36" s="30">
        <f>SUMIFS(Raw!$F:$F,Raw!$C:$C,AE$5,Raw!$A:$A,$A$4,Raw!$B:$B,$A36)</f>
        <v>2977</v>
      </c>
      <c r="AF36" s="30">
        <f>SUMIFS(Raw!$F:$F,Raw!$C:$C,AF$5,Raw!$A:$A,$A$4,Raw!$B:$B,$A36)</f>
        <v>1067</v>
      </c>
      <c r="AG36" s="30">
        <f>SUMIFS(Raw!$F:$F,Raw!$C:$C,AG$5,Raw!$A:$A,$A$4,Raw!$B:$B,$A36)</f>
        <v>1</v>
      </c>
      <c r="AH36" s="30">
        <f>SUMIFS(Raw!$F:$F,Raw!$C:$C,AH$5,Raw!$A:$A,$A$4,Raw!$B:$B,$A36)</f>
        <v>221</v>
      </c>
      <c r="AI36" s="30">
        <f>SUMIFS(Raw!$F:$F,Raw!$C:$C,AI$5,Raw!$A:$A,$A$4,Raw!$B:$B,$A36)</f>
        <v>1223</v>
      </c>
      <c r="AJ36" s="30">
        <f>SUMIFS(Raw!$F:$F,Raw!$C:$C,AJ$5,Raw!$A:$A,$A$4,Raw!$B:$B,$A36)</f>
        <v>0</v>
      </c>
      <c r="AK36" s="30">
        <f>SUMIFS(Raw!$F:$F,Raw!$C:$C,AK$5,Raw!$A:$A,$A$4,Raw!$B:$B,$A36)</f>
        <v>18</v>
      </c>
    </row>
    <row r="37" spans="1:37" x14ac:dyDescent="0.25">
      <c r="A37" s="25" t="str">
        <f>IF(Refs!A30="","",Refs!A30)</f>
        <v>111AI3</v>
      </c>
      <c r="B37" s="3" t="str">
        <f>IF(Refs!B30="","",Refs!B30)</f>
        <v>West Essex (HUC)</v>
      </c>
      <c r="C37" s="25" t="str">
        <f>IF(Refs!D30="","",Refs!D30)</f>
        <v>Area</v>
      </c>
      <c r="D37" s="30">
        <f>SUMIFS(Raw!$F:$F,Raw!$C:$C,D$5,Raw!$A:$A,$A$4,Raw!$B:$B,$A37)</f>
        <v>9845</v>
      </c>
      <c r="E37" s="30">
        <f>SUMIFS(Raw!$F:$F,Raw!$C:$C,E$5,Raw!$A:$A,$A$4,Raw!$B:$B,$A37)</f>
        <v>6653</v>
      </c>
      <c r="F37" s="30">
        <f>SUMIFS(Raw!$F:$F,Raw!$C:$C,F$5,Raw!$A:$A,$A$4,Raw!$B:$B,$A37)</f>
        <v>1248</v>
      </c>
      <c r="G37" s="30">
        <f>SUMIFS(Raw!$F:$F,Raw!$C:$C,G$5,Raw!$A:$A,$A$4,Raw!$B:$B,$A37)</f>
        <v>2741</v>
      </c>
      <c r="H37" s="30">
        <f>SUMIFS(Raw!$F:$F,Raw!$C:$C,H$5,Raw!$A:$A,$A$4,Raw!$B:$B,$A37)</f>
        <v>106</v>
      </c>
      <c r="I37" s="30">
        <f>SUMIFS(Raw!$F:$F,Raw!$C:$C,I$5,Raw!$A:$A,$A$4,Raw!$B:$B,$A37)</f>
        <v>105</v>
      </c>
      <c r="J37" s="30">
        <f>SUMIFS(Raw!$F:$F,Raw!$C:$C,J$5,Raw!$A:$A,$A$4,Raw!$B:$B,$A37)</f>
        <v>2530</v>
      </c>
      <c r="K37" s="30">
        <f>SUMIFS(Raw!$F:$F,Raw!$C:$C,K$5,Raw!$A:$A,$A$4,Raw!$B:$B,$A37)</f>
        <v>5093504</v>
      </c>
      <c r="L37" s="30">
        <f>_xlfn.MINIFS(Raw!$F:$F,Raw!$C:$C,L$5,Raw!$A:$A,$A$4,Raw!$B:$B,$A37, Raw!$F:$F, "&lt;&gt;0")</f>
        <v>576</v>
      </c>
      <c r="M37" s="30">
        <f>_xlfn.MAXIFS(Raw!$F:$F,Raw!$C:$C,M$5,Raw!$A:$A,$A$4,Raw!$B:$B,$A37)</f>
        <v>4862</v>
      </c>
      <c r="N37" s="30">
        <f>_xlfn.MINIFS(Raw!$F:$F,Raw!$C:$C,N$5,Raw!$A:$A,$A$4,Raw!$B:$B,$A37, Raw!$F:$F, "&lt;&gt;0")</f>
        <v>849</v>
      </c>
      <c r="O37" s="30">
        <f>_xlfn.MAXIFS(Raw!$F:$F,Raw!$C:$C,O$5,Raw!$A:$A,$A$4,Raw!$B:$B,$A37)</f>
        <v>9253</v>
      </c>
      <c r="P37" s="30">
        <f>SUMIFS(Raw!$F:$F,Raw!$C:$C,P$5,Raw!$A:$A,$A$4,Raw!$B:$B,$A37)</f>
        <v>6826</v>
      </c>
      <c r="Q37" s="30">
        <f>SUMIFS(Raw!$F:$F,Raw!$C:$C,Q$5,Raw!$A:$A,$A$4,Raw!$B:$B,$A37)</f>
        <v>4036</v>
      </c>
      <c r="R37" s="30">
        <f>SUMIFS(Raw!$F:$F,Raw!$C:$C,R$5,Raw!$A:$A,$A$4,Raw!$B:$B,$A37)</f>
        <v>1624</v>
      </c>
      <c r="S37" s="30">
        <f>SUMIFS(Raw!$F:$F,Raw!$C:$C,S$5,Raw!$A:$A,$A$4,Raw!$B:$B,$A37)</f>
        <v>744</v>
      </c>
      <c r="T37" s="30">
        <f>SUMIFS(Raw!$F:$F,Raw!$C:$C,T$5,Raw!$A:$A,$A$4,Raw!$B:$B,$A37)</f>
        <v>571</v>
      </c>
      <c r="U37" s="30">
        <f>SUMIFS(Raw!$F:$F,Raw!$C:$C,U$5,Raw!$A:$A,$A$4,Raw!$B:$B,$A37)</f>
        <v>745</v>
      </c>
      <c r="V37" s="30">
        <f>SUMIFS(Raw!$F:$F,Raw!$C:$C,V$5,Raw!$A:$A,$A$4,Raw!$B:$B,$A37)</f>
        <v>35</v>
      </c>
      <c r="W37" s="30">
        <f>SUMIFS(Raw!$F:$F,Raw!$C:$C,W$5,Raw!$A:$A,$A$4,Raw!$B:$B,$A37)</f>
        <v>4</v>
      </c>
      <c r="X37" s="30">
        <f>SUMIFS(Raw!$F:$F,Raw!$C:$C,X$5,Raw!$A:$A,$A$4,Raw!$B:$B,$A37)</f>
        <v>3304</v>
      </c>
      <c r="Y37" s="30">
        <f>SUMIFS(Raw!$F:$F,Raw!$C:$C,Y$5,Raw!$A:$A,$A$4,Raw!$B:$B,$A37)</f>
        <v>443</v>
      </c>
      <c r="Z37" s="30">
        <f>SUMIFS(Raw!$F:$F,Raw!$C:$C,Z$5,Raw!$A:$A,$A$4,Raw!$B:$B,$A37)</f>
        <v>282</v>
      </c>
      <c r="AA37" s="30">
        <f>SUMIFS(Raw!$F:$F,Raw!$C:$C,AA$5,Raw!$A:$A,$A$4,Raw!$B:$B,$A37)</f>
        <v>35</v>
      </c>
      <c r="AB37" s="30">
        <f>SUMIFS(Raw!$F:$F,Raw!$C:$C,AB$5,Raw!$A:$A,$A$4,Raw!$B:$B,$A37)</f>
        <v>294</v>
      </c>
      <c r="AC37" s="30">
        <f>SUMIFS(Raw!$F:$F,Raw!$C:$C,AC$5,Raw!$A:$A,$A$4,Raw!$B:$B,$A37)</f>
        <v>10</v>
      </c>
      <c r="AD37" s="30">
        <f>SUMIFS(Raw!$F:$F,Raw!$C:$C,AD$5,Raw!$A:$A,$A$4,Raw!$B:$B,$A37)</f>
        <v>817</v>
      </c>
      <c r="AE37" s="30">
        <f>SUMIFS(Raw!$F:$F,Raw!$C:$C,AE$5,Raw!$A:$A,$A$4,Raw!$B:$B,$A37)</f>
        <v>321</v>
      </c>
      <c r="AF37" s="30">
        <f>SUMIFS(Raw!$F:$F,Raw!$C:$C,AF$5,Raw!$A:$A,$A$4,Raw!$B:$B,$A37)</f>
        <v>525</v>
      </c>
      <c r="AG37" s="30">
        <f>SUMIFS(Raw!$F:$F,Raw!$C:$C,AG$5,Raw!$A:$A,$A$4,Raw!$B:$B,$A37)</f>
        <v>1003</v>
      </c>
      <c r="AH37" s="30">
        <f>SUMIFS(Raw!$F:$F,Raw!$C:$C,AH$5,Raw!$A:$A,$A$4,Raw!$B:$B,$A37)</f>
        <v>684</v>
      </c>
      <c r="AI37" s="30">
        <f>SUMIFS(Raw!$F:$F,Raw!$C:$C,AI$5,Raw!$A:$A,$A$4,Raw!$B:$B,$A37)</f>
        <v>215</v>
      </c>
      <c r="AJ37" s="30">
        <f>SUMIFS(Raw!$F:$F,Raw!$C:$C,AJ$5,Raw!$A:$A,$A$4,Raw!$B:$B,$A37)</f>
        <v>0</v>
      </c>
      <c r="AK37" s="30">
        <f>SUMIFS(Raw!$F:$F,Raw!$C:$C,AK$5,Raw!$A:$A,$A$4,Raw!$B:$B,$A37)</f>
        <v>21</v>
      </c>
    </row>
    <row r="38" spans="1:37" ht="21.6" customHeight="1" x14ac:dyDescent="0.25">
      <c r="A38" s="25" t="str">
        <f>IF(Refs!A31="","",Refs!A31)</f>
        <v>111AD5</v>
      </c>
      <c r="B38" s="3" t="str">
        <f>IF(Refs!B31="","",Refs!B31)</f>
        <v>North Central London</v>
      </c>
      <c r="C38" s="25" t="str">
        <f>IF(Refs!D31="","",Refs!D31)</f>
        <v>Area</v>
      </c>
      <c r="D38" s="30">
        <f>SUMIFS(Raw!$F:$F,Raw!$C:$C,D$5,Raw!$A:$A,$A$4,Raw!$B:$B,$A38)</f>
        <v>43972</v>
      </c>
      <c r="E38" s="30">
        <f>SUMIFS(Raw!$F:$F,Raw!$C:$C,E$5,Raw!$A:$A,$A$4,Raw!$B:$B,$A38)</f>
        <v>37172</v>
      </c>
      <c r="F38" s="30">
        <f>SUMIFS(Raw!$F:$F,Raw!$C:$C,F$5,Raw!$A:$A,$A$4,Raw!$B:$B,$A38)</f>
        <v>20345</v>
      </c>
      <c r="G38" s="30">
        <f>SUMIFS(Raw!$F:$F,Raw!$C:$C,G$5,Raw!$A:$A,$A$4,Raw!$B:$B,$A38)</f>
        <v>6800</v>
      </c>
      <c r="H38" s="30">
        <f>SUMIFS(Raw!$F:$F,Raw!$C:$C,H$5,Raw!$A:$A,$A$4,Raw!$B:$B,$A38)</f>
        <v>1377</v>
      </c>
      <c r="I38" s="30">
        <f>SUMIFS(Raw!$F:$F,Raw!$C:$C,I$5,Raw!$A:$A,$A$4,Raw!$B:$B,$A38)</f>
        <v>710</v>
      </c>
      <c r="J38" s="30">
        <f>SUMIFS(Raw!$F:$F,Raw!$C:$C,J$5,Raw!$A:$A,$A$4,Raw!$B:$B,$A38)</f>
        <v>4713</v>
      </c>
      <c r="K38" s="30">
        <f>SUMIFS(Raw!$F:$F,Raw!$C:$C,K$5,Raw!$A:$A,$A$4,Raw!$B:$B,$A38)</f>
        <v>12472460</v>
      </c>
      <c r="L38" s="30">
        <f>_xlfn.MINIFS(Raw!$F:$F,Raw!$C:$C,L$5,Raw!$A:$A,$A$4,Raw!$B:$B,$A38, Raw!$F:$F, "&lt;&gt;0")</f>
        <v>289</v>
      </c>
      <c r="M38" s="30">
        <f>_xlfn.MAXIFS(Raw!$F:$F,Raw!$C:$C,M$5,Raw!$A:$A,$A$4,Raw!$B:$B,$A38)</f>
        <v>1863</v>
      </c>
      <c r="N38" s="30">
        <f>_xlfn.MINIFS(Raw!$F:$F,Raw!$C:$C,N$5,Raw!$A:$A,$A$4,Raw!$B:$B,$A38, Raw!$F:$F, "&lt;&gt;0")</f>
        <v>672</v>
      </c>
      <c r="O38" s="30">
        <f>_xlfn.MAXIFS(Raw!$F:$F,Raw!$C:$C,O$5,Raw!$A:$A,$A$4,Raw!$B:$B,$A38)</f>
        <v>2459</v>
      </c>
      <c r="P38" s="30">
        <f>SUMIFS(Raw!$F:$F,Raw!$C:$C,P$5,Raw!$A:$A,$A$4,Raw!$B:$B,$A38)</f>
        <v>38141</v>
      </c>
      <c r="Q38" s="30">
        <f>SUMIFS(Raw!$F:$F,Raw!$C:$C,Q$5,Raw!$A:$A,$A$4,Raw!$B:$B,$A38)</f>
        <v>18577</v>
      </c>
      <c r="R38" s="30">
        <f>SUMIFS(Raw!$F:$F,Raw!$C:$C,R$5,Raw!$A:$A,$A$4,Raw!$B:$B,$A38)</f>
        <v>8032</v>
      </c>
      <c r="S38" s="30">
        <f>SUMIFS(Raw!$F:$F,Raw!$C:$C,S$5,Raw!$A:$A,$A$4,Raw!$B:$B,$A38)</f>
        <v>1969</v>
      </c>
      <c r="T38" s="30">
        <f>SUMIFS(Raw!$F:$F,Raw!$C:$C,T$5,Raw!$A:$A,$A$4,Raw!$B:$B,$A38)</f>
        <v>3623</v>
      </c>
      <c r="U38" s="30">
        <f>SUMIFS(Raw!$F:$F,Raw!$C:$C,U$5,Raw!$A:$A,$A$4,Raw!$B:$B,$A38)</f>
        <v>4578</v>
      </c>
      <c r="V38" s="30">
        <f>SUMIFS(Raw!$F:$F,Raw!$C:$C,V$5,Raw!$A:$A,$A$4,Raw!$B:$B,$A38)</f>
        <v>1912</v>
      </c>
      <c r="W38" s="30">
        <f>SUMIFS(Raw!$F:$F,Raw!$C:$C,W$5,Raw!$A:$A,$A$4,Raw!$B:$B,$A38)</f>
        <v>66</v>
      </c>
      <c r="X38" s="30">
        <f>SUMIFS(Raw!$F:$F,Raw!$C:$C,X$5,Raw!$A:$A,$A$4,Raw!$B:$B,$A38)</f>
        <v>9231</v>
      </c>
      <c r="Y38" s="30">
        <f>SUMIFS(Raw!$F:$F,Raw!$C:$C,Y$5,Raw!$A:$A,$A$4,Raw!$B:$B,$A38)</f>
        <v>1940</v>
      </c>
      <c r="Z38" s="30">
        <f>SUMIFS(Raw!$F:$F,Raw!$C:$C,Z$5,Raw!$A:$A,$A$4,Raw!$B:$B,$A38)</f>
        <v>2826</v>
      </c>
      <c r="AA38" s="30">
        <f>SUMIFS(Raw!$F:$F,Raw!$C:$C,AA$5,Raw!$A:$A,$A$4,Raw!$B:$B,$A38)</f>
        <v>116</v>
      </c>
      <c r="AB38" s="30">
        <f>SUMIFS(Raw!$F:$F,Raw!$C:$C,AB$5,Raw!$A:$A,$A$4,Raw!$B:$B,$A38)</f>
        <v>510</v>
      </c>
      <c r="AC38" s="30">
        <f>SUMIFS(Raw!$F:$F,Raw!$C:$C,AC$5,Raw!$A:$A,$A$4,Raw!$B:$B,$A38)</f>
        <v>52</v>
      </c>
      <c r="AD38" s="30">
        <f>SUMIFS(Raw!$F:$F,Raw!$C:$C,AD$5,Raw!$A:$A,$A$4,Raw!$B:$B,$A38)</f>
        <v>6343</v>
      </c>
      <c r="AE38" s="30">
        <f>SUMIFS(Raw!$F:$F,Raw!$C:$C,AE$5,Raw!$A:$A,$A$4,Raw!$B:$B,$A38)</f>
        <v>8856</v>
      </c>
      <c r="AF38" s="30">
        <f>SUMIFS(Raw!$F:$F,Raw!$C:$C,AF$5,Raw!$A:$A,$A$4,Raw!$B:$B,$A38)</f>
        <v>4812</v>
      </c>
      <c r="AG38" s="30">
        <f>SUMIFS(Raw!$F:$F,Raw!$C:$C,AG$5,Raw!$A:$A,$A$4,Raw!$B:$B,$A38)</f>
        <v>153</v>
      </c>
      <c r="AH38" s="30">
        <f>SUMIFS(Raw!$F:$F,Raw!$C:$C,AH$5,Raw!$A:$A,$A$4,Raw!$B:$B,$A38)</f>
        <v>1452</v>
      </c>
      <c r="AI38" s="30">
        <f>SUMIFS(Raw!$F:$F,Raw!$C:$C,AI$5,Raw!$A:$A,$A$4,Raw!$B:$B,$A38)</f>
        <v>760</v>
      </c>
      <c r="AJ38" s="30">
        <f>SUMIFS(Raw!$F:$F,Raw!$C:$C,AJ$5,Raw!$A:$A,$A$4,Raw!$B:$B,$A38)</f>
        <v>0</v>
      </c>
      <c r="AK38" s="30">
        <f>SUMIFS(Raw!$F:$F,Raw!$C:$C,AK$5,Raw!$A:$A,$A$4,Raw!$B:$B,$A38)</f>
        <v>1492</v>
      </c>
    </row>
    <row r="39" spans="1:37" x14ac:dyDescent="0.25">
      <c r="A39" s="25" t="str">
        <f>IF(Refs!A32="","",Refs!A32)</f>
        <v>111AH5</v>
      </c>
      <c r="B39" s="3" t="str">
        <f>IF(Refs!B32="","",Refs!B32)</f>
        <v>North East London</v>
      </c>
      <c r="C39" s="25" t="str">
        <f>IF(Refs!D32="","",Refs!D32)</f>
        <v>Area</v>
      </c>
      <c r="D39" s="30">
        <f>SUMIFS(Raw!$F:$F,Raw!$C:$C,D$5,Raw!$A:$A,$A$4,Raw!$B:$B,$A39)</f>
        <v>81010</v>
      </c>
      <c r="E39" s="30">
        <f>SUMIFS(Raw!$F:$F,Raw!$C:$C,E$5,Raw!$A:$A,$A$4,Raw!$B:$B,$A39)</f>
        <v>72592</v>
      </c>
      <c r="F39" s="30">
        <f>SUMIFS(Raw!$F:$F,Raw!$C:$C,F$5,Raw!$A:$A,$A$4,Raw!$B:$B,$A39)</f>
        <v>45178</v>
      </c>
      <c r="G39" s="30">
        <f>SUMIFS(Raw!$F:$F,Raw!$C:$C,G$5,Raw!$A:$A,$A$4,Raw!$B:$B,$A39)</f>
        <v>8418</v>
      </c>
      <c r="H39" s="30">
        <f>SUMIFS(Raw!$F:$F,Raw!$C:$C,H$5,Raw!$A:$A,$A$4,Raw!$B:$B,$A39)</f>
        <v>2010</v>
      </c>
      <c r="I39" s="30">
        <f>SUMIFS(Raw!$F:$F,Raw!$C:$C,I$5,Raw!$A:$A,$A$4,Raw!$B:$B,$A39)</f>
        <v>954</v>
      </c>
      <c r="J39" s="30">
        <f>SUMIFS(Raw!$F:$F,Raw!$C:$C,J$5,Raw!$A:$A,$A$4,Raw!$B:$B,$A39)</f>
        <v>5454</v>
      </c>
      <c r="K39" s="30">
        <f>SUMIFS(Raw!$F:$F,Raw!$C:$C,K$5,Raw!$A:$A,$A$4,Raw!$B:$B,$A39)</f>
        <v>9855188</v>
      </c>
      <c r="L39" s="30">
        <f>_xlfn.MINIFS(Raw!$F:$F,Raw!$C:$C,L$5,Raw!$A:$A,$A$4,Raw!$B:$B,$A39, Raw!$F:$F, "&lt;&gt;0")</f>
        <v>56</v>
      </c>
      <c r="M39" s="30">
        <f>_xlfn.MAXIFS(Raw!$F:$F,Raw!$C:$C,M$5,Raw!$A:$A,$A$4,Raw!$B:$B,$A39)</f>
        <v>1602</v>
      </c>
      <c r="N39" s="30">
        <f>_xlfn.MINIFS(Raw!$F:$F,Raw!$C:$C,N$5,Raw!$A:$A,$A$4,Raw!$B:$B,$A39, Raw!$F:$F, "&lt;&gt;0")</f>
        <v>130</v>
      </c>
      <c r="O39" s="30">
        <f>_xlfn.MAXIFS(Raw!$F:$F,Raw!$C:$C,O$5,Raw!$A:$A,$A$4,Raw!$B:$B,$A39)</f>
        <v>1846</v>
      </c>
      <c r="P39" s="30">
        <f>SUMIFS(Raw!$F:$F,Raw!$C:$C,P$5,Raw!$A:$A,$A$4,Raw!$B:$B,$A39)</f>
        <v>58606</v>
      </c>
      <c r="Q39" s="30">
        <f>SUMIFS(Raw!$F:$F,Raw!$C:$C,Q$5,Raw!$A:$A,$A$4,Raw!$B:$B,$A39)</f>
        <v>25044</v>
      </c>
      <c r="R39" s="30">
        <f>SUMIFS(Raw!$F:$F,Raw!$C:$C,R$5,Raw!$A:$A,$A$4,Raw!$B:$B,$A39)</f>
        <v>10736</v>
      </c>
      <c r="S39" s="30">
        <f>SUMIFS(Raw!$F:$F,Raw!$C:$C,S$5,Raw!$A:$A,$A$4,Raw!$B:$B,$A39)</f>
        <v>4178</v>
      </c>
      <c r="T39" s="30">
        <f>SUMIFS(Raw!$F:$F,Raw!$C:$C,T$5,Raw!$A:$A,$A$4,Raw!$B:$B,$A39)</f>
        <v>4808</v>
      </c>
      <c r="U39" s="30">
        <f>SUMIFS(Raw!$F:$F,Raw!$C:$C,U$5,Raw!$A:$A,$A$4,Raw!$B:$B,$A39)</f>
        <v>6451</v>
      </c>
      <c r="V39" s="30">
        <f>SUMIFS(Raw!$F:$F,Raw!$C:$C,V$5,Raw!$A:$A,$A$4,Raw!$B:$B,$A39)</f>
        <v>2908</v>
      </c>
      <c r="W39" s="30">
        <f>SUMIFS(Raw!$F:$F,Raw!$C:$C,W$5,Raw!$A:$A,$A$4,Raw!$B:$B,$A39)</f>
        <v>104</v>
      </c>
      <c r="X39" s="30">
        <f>SUMIFS(Raw!$F:$F,Raw!$C:$C,X$5,Raw!$A:$A,$A$4,Raw!$B:$B,$A39)</f>
        <v>20767</v>
      </c>
      <c r="Y39" s="30">
        <f>SUMIFS(Raw!$F:$F,Raw!$C:$C,Y$5,Raw!$A:$A,$A$4,Raw!$B:$B,$A39)</f>
        <v>2935</v>
      </c>
      <c r="Z39" s="30">
        <f>SUMIFS(Raw!$F:$F,Raw!$C:$C,Z$5,Raw!$A:$A,$A$4,Raw!$B:$B,$A39)</f>
        <v>2684</v>
      </c>
      <c r="AA39" s="30">
        <f>SUMIFS(Raw!$F:$F,Raw!$C:$C,AA$5,Raw!$A:$A,$A$4,Raw!$B:$B,$A39)</f>
        <v>260</v>
      </c>
      <c r="AB39" s="30">
        <f>SUMIFS(Raw!$F:$F,Raw!$C:$C,AB$5,Raw!$A:$A,$A$4,Raw!$B:$B,$A39)</f>
        <v>1172</v>
      </c>
      <c r="AC39" s="30">
        <f>SUMIFS(Raw!$F:$F,Raw!$C:$C,AC$5,Raw!$A:$A,$A$4,Raw!$B:$B,$A39)</f>
        <v>86</v>
      </c>
      <c r="AD39" s="30">
        <f>SUMIFS(Raw!$F:$F,Raw!$C:$C,AD$5,Raw!$A:$A,$A$4,Raw!$B:$B,$A39)</f>
        <v>6627</v>
      </c>
      <c r="AE39" s="30">
        <f>SUMIFS(Raw!$F:$F,Raw!$C:$C,AE$5,Raw!$A:$A,$A$4,Raw!$B:$B,$A39)</f>
        <v>12712</v>
      </c>
      <c r="AF39" s="30">
        <f>SUMIFS(Raw!$F:$F,Raw!$C:$C,AF$5,Raw!$A:$A,$A$4,Raw!$B:$B,$A39)</f>
        <v>11308</v>
      </c>
      <c r="AG39" s="30">
        <f>SUMIFS(Raw!$F:$F,Raw!$C:$C,AG$5,Raw!$A:$A,$A$4,Raw!$B:$B,$A39)</f>
        <v>3825</v>
      </c>
      <c r="AH39" s="30">
        <f>SUMIFS(Raw!$F:$F,Raw!$C:$C,AH$5,Raw!$A:$A,$A$4,Raw!$B:$B,$A39)</f>
        <v>3561</v>
      </c>
      <c r="AI39" s="30">
        <f>SUMIFS(Raw!$F:$F,Raw!$C:$C,AI$5,Raw!$A:$A,$A$4,Raw!$B:$B,$A39)</f>
        <v>799</v>
      </c>
      <c r="AJ39" s="30">
        <f>SUMIFS(Raw!$F:$F,Raw!$C:$C,AJ$5,Raw!$A:$A,$A$4,Raw!$B:$B,$A39)</f>
        <v>0</v>
      </c>
      <c r="AK39" s="30">
        <f>SUMIFS(Raw!$F:$F,Raw!$C:$C,AK$5,Raw!$A:$A,$A$4,Raw!$B:$B,$A39)</f>
        <v>4007</v>
      </c>
    </row>
    <row r="40" spans="1:37" x14ac:dyDescent="0.25">
      <c r="A40" s="25" t="str">
        <f>IF(Refs!A33="","",Refs!A33)</f>
        <v>111AJ1</v>
      </c>
      <c r="B40" s="3" t="str">
        <f>IF(Refs!B33="","",Refs!B33)</f>
        <v>North West London</v>
      </c>
      <c r="C40" s="25" t="str">
        <f>IF(Refs!D33="","",Refs!D33)</f>
        <v>Area</v>
      </c>
      <c r="D40" s="30">
        <f>SUMIFS(Raw!$F:$F,Raw!$C:$C,D$5,Raw!$A:$A,$A$4,Raw!$B:$B,$A40)</f>
        <v>56753</v>
      </c>
      <c r="E40" s="30">
        <f>SUMIFS(Raw!$F:$F,Raw!$C:$C,E$5,Raw!$A:$A,$A$4,Raw!$B:$B,$A40)</f>
        <v>52120</v>
      </c>
      <c r="F40" s="30">
        <f>SUMIFS(Raw!$F:$F,Raw!$C:$C,F$5,Raw!$A:$A,$A$4,Raw!$B:$B,$A40)</f>
        <v>35629</v>
      </c>
      <c r="G40" s="30">
        <f>SUMIFS(Raw!$F:$F,Raw!$C:$C,G$5,Raw!$A:$A,$A$4,Raw!$B:$B,$A40)</f>
        <v>4015</v>
      </c>
      <c r="H40" s="30">
        <f>SUMIFS(Raw!$F:$F,Raw!$C:$C,H$5,Raw!$A:$A,$A$4,Raw!$B:$B,$A40)</f>
        <v>1151</v>
      </c>
      <c r="I40" s="30">
        <f>SUMIFS(Raw!$F:$F,Raw!$C:$C,I$5,Raw!$A:$A,$A$4,Raw!$B:$B,$A40)</f>
        <v>407</v>
      </c>
      <c r="J40" s="30">
        <f>SUMIFS(Raw!$F:$F,Raw!$C:$C,J$5,Raw!$A:$A,$A$4,Raw!$B:$B,$A40)</f>
        <v>2457</v>
      </c>
      <c r="K40" s="30">
        <f>SUMIFS(Raw!$F:$F,Raw!$C:$C,K$5,Raw!$A:$A,$A$4,Raw!$B:$B,$A40)</f>
        <v>6408816</v>
      </c>
      <c r="L40" s="30">
        <f>_xlfn.MINIFS(Raw!$F:$F,Raw!$C:$C,L$5,Raw!$A:$A,$A$4,Raw!$B:$B,$A40, Raw!$F:$F, "&lt;&gt;0")</f>
        <v>155</v>
      </c>
      <c r="M40" s="30">
        <f>_xlfn.MAXIFS(Raw!$F:$F,Raw!$C:$C,M$5,Raw!$A:$A,$A$4,Raw!$B:$B,$A40)</f>
        <v>1055</v>
      </c>
      <c r="N40" s="30">
        <f>_xlfn.MINIFS(Raw!$F:$F,Raw!$C:$C,N$5,Raw!$A:$A,$A$4,Raw!$B:$B,$A40, Raw!$F:$F, "&lt;&gt;0")</f>
        <v>518</v>
      </c>
      <c r="O40" s="30">
        <f>_xlfn.MAXIFS(Raw!$F:$F,Raw!$C:$C,O$5,Raw!$A:$A,$A$4,Raw!$B:$B,$A40)</f>
        <v>1657</v>
      </c>
      <c r="P40" s="30">
        <f>SUMIFS(Raw!$F:$F,Raw!$C:$C,P$5,Raw!$A:$A,$A$4,Raw!$B:$B,$A40)</f>
        <v>54108</v>
      </c>
      <c r="Q40" s="30">
        <f>SUMIFS(Raw!$F:$F,Raw!$C:$C,Q$5,Raw!$A:$A,$A$4,Raw!$B:$B,$A40)</f>
        <v>21293</v>
      </c>
      <c r="R40" s="30">
        <f>SUMIFS(Raw!$F:$F,Raw!$C:$C,R$5,Raw!$A:$A,$A$4,Raw!$B:$B,$A40)</f>
        <v>13145</v>
      </c>
      <c r="S40" s="30">
        <f>SUMIFS(Raw!$F:$F,Raw!$C:$C,S$5,Raw!$A:$A,$A$4,Raw!$B:$B,$A40)</f>
        <v>2813</v>
      </c>
      <c r="T40" s="30">
        <f>SUMIFS(Raw!$F:$F,Raw!$C:$C,T$5,Raw!$A:$A,$A$4,Raw!$B:$B,$A40)</f>
        <v>5200</v>
      </c>
      <c r="U40" s="30">
        <f>SUMIFS(Raw!$F:$F,Raw!$C:$C,U$5,Raw!$A:$A,$A$4,Raw!$B:$B,$A40)</f>
        <v>6181</v>
      </c>
      <c r="V40" s="30">
        <f>SUMIFS(Raw!$F:$F,Raw!$C:$C,V$5,Raw!$A:$A,$A$4,Raw!$B:$B,$A40)</f>
        <v>1957</v>
      </c>
      <c r="W40" s="30">
        <f>SUMIFS(Raw!$F:$F,Raw!$C:$C,W$5,Raw!$A:$A,$A$4,Raw!$B:$B,$A40)</f>
        <v>107</v>
      </c>
      <c r="X40" s="30">
        <f>SUMIFS(Raw!$F:$F,Raw!$C:$C,X$5,Raw!$A:$A,$A$4,Raw!$B:$B,$A40)</f>
        <v>16665</v>
      </c>
      <c r="Y40" s="30">
        <f>SUMIFS(Raw!$F:$F,Raw!$C:$C,Y$5,Raw!$A:$A,$A$4,Raw!$B:$B,$A40)</f>
        <v>5516</v>
      </c>
      <c r="Z40" s="30">
        <f>SUMIFS(Raw!$F:$F,Raw!$C:$C,Z$5,Raw!$A:$A,$A$4,Raw!$B:$B,$A40)</f>
        <v>2945</v>
      </c>
      <c r="AA40" s="30">
        <f>SUMIFS(Raw!$F:$F,Raw!$C:$C,AA$5,Raw!$A:$A,$A$4,Raw!$B:$B,$A40)</f>
        <v>211</v>
      </c>
      <c r="AB40" s="30">
        <f>SUMIFS(Raw!$F:$F,Raw!$C:$C,AB$5,Raw!$A:$A,$A$4,Raw!$B:$B,$A40)</f>
        <v>988</v>
      </c>
      <c r="AC40" s="30">
        <f>SUMIFS(Raw!$F:$F,Raw!$C:$C,AC$5,Raw!$A:$A,$A$4,Raw!$B:$B,$A40)</f>
        <v>97</v>
      </c>
      <c r="AD40" s="30">
        <f>SUMIFS(Raw!$F:$F,Raw!$C:$C,AD$5,Raw!$A:$A,$A$4,Raw!$B:$B,$A40)</f>
        <v>5724</v>
      </c>
      <c r="AE40" s="30">
        <f>SUMIFS(Raw!$F:$F,Raw!$C:$C,AE$5,Raw!$A:$A,$A$4,Raw!$B:$B,$A40)</f>
        <v>10474</v>
      </c>
      <c r="AF40" s="30">
        <f>SUMIFS(Raw!$F:$F,Raw!$C:$C,AF$5,Raw!$A:$A,$A$4,Raw!$B:$B,$A40)</f>
        <v>6373</v>
      </c>
      <c r="AG40" s="30">
        <f>SUMIFS(Raw!$F:$F,Raw!$C:$C,AG$5,Raw!$A:$A,$A$4,Raw!$B:$B,$A40)</f>
        <v>420</v>
      </c>
      <c r="AH40" s="30">
        <f>SUMIFS(Raw!$F:$F,Raw!$C:$C,AH$5,Raw!$A:$A,$A$4,Raw!$B:$B,$A40)</f>
        <v>1007</v>
      </c>
      <c r="AI40" s="30">
        <f>SUMIFS(Raw!$F:$F,Raw!$C:$C,AI$5,Raw!$A:$A,$A$4,Raw!$B:$B,$A40)</f>
        <v>533</v>
      </c>
      <c r="AJ40" s="30">
        <f>SUMIFS(Raw!$F:$F,Raw!$C:$C,AJ$5,Raw!$A:$A,$A$4,Raw!$B:$B,$A40)</f>
        <v>64</v>
      </c>
      <c r="AK40" s="30">
        <f>SUMIFS(Raw!$F:$F,Raw!$C:$C,AK$5,Raw!$A:$A,$A$4,Raw!$B:$B,$A40)</f>
        <v>2235</v>
      </c>
    </row>
    <row r="41" spans="1:37" x14ac:dyDescent="0.25">
      <c r="A41" s="25" t="str">
        <f>IF(Refs!A34="","",Refs!A34)</f>
        <v>111AD7</v>
      </c>
      <c r="B41" s="3" t="str">
        <f>IF(Refs!B34="","",Refs!B34)</f>
        <v>South East London</v>
      </c>
      <c r="C41" s="25" t="str">
        <f>IF(Refs!D34="","",Refs!D34)</f>
        <v>Area</v>
      </c>
      <c r="D41" s="30">
        <f>SUMIFS(Raw!$F:$F,Raw!$C:$C,D$5,Raw!$A:$A,$A$4,Raw!$B:$B,$A41)</f>
        <v>56998</v>
      </c>
      <c r="E41" s="30">
        <f>SUMIFS(Raw!$F:$F,Raw!$C:$C,E$5,Raw!$A:$A,$A$4,Raw!$B:$B,$A41)</f>
        <v>50844</v>
      </c>
      <c r="F41" s="30">
        <f>SUMIFS(Raw!$F:$F,Raw!$C:$C,F$5,Raw!$A:$A,$A$4,Raw!$B:$B,$A41)</f>
        <v>32033</v>
      </c>
      <c r="G41" s="30">
        <f>SUMIFS(Raw!$F:$F,Raw!$C:$C,G$5,Raw!$A:$A,$A$4,Raw!$B:$B,$A41)</f>
        <v>6152</v>
      </c>
      <c r="H41" s="30">
        <f>SUMIFS(Raw!$F:$F,Raw!$C:$C,H$5,Raw!$A:$A,$A$4,Raw!$B:$B,$A41)</f>
        <v>1492</v>
      </c>
      <c r="I41" s="30">
        <f>SUMIFS(Raw!$F:$F,Raw!$C:$C,I$5,Raw!$A:$A,$A$4,Raw!$B:$B,$A41)</f>
        <v>728</v>
      </c>
      <c r="J41" s="30">
        <f>SUMIFS(Raw!$F:$F,Raw!$C:$C,J$5,Raw!$A:$A,$A$4,Raw!$B:$B,$A41)</f>
        <v>3932</v>
      </c>
      <c r="K41" s="30">
        <f>SUMIFS(Raw!$F:$F,Raw!$C:$C,K$5,Raw!$A:$A,$A$4,Raw!$B:$B,$A41)</f>
        <v>6757333</v>
      </c>
      <c r="L41" s="30">
        <f>_xlfn.MINIFS(Raw!$F:$F,Raw!$C:$C,L$5,Raw!$A:$A,$A$4,Raw!$B:$B,$A41, Raw!$F:$F, "&lt;&gt;0")</f>
        <v>57</v>
      </c>
      <c r="M41" s="30">
        <f>_xlfn.MAXIFS(Raw!$F:$F,Raw!$C:$C,M$5,Raw!$A:$A,$A$4,Raw!$B:$B,$A41)</f>
        <v>1510</v>
      </c>
      <c r="N41" s="30">
        <f>_xlfn.MINIFS(Raw!$F:$F,Raw!$C:$C,N$5,Raw!$A:$A,$A$4,Raw!$B:$B,$A41, Raw!$F:$F, "&lt;&gt;0")</f>
        <v>107</v>
      </c>
      <c r="O41" s="30">
        <f>_xlfn.MAXIFS(Raw!$F:$F,Raw!$C:$C,O$5,Raw!$A:$A,$A$4,Raw!$B:$B,$A41)</f>
        <v>1838</v>
      </c>
      <c r="P41" s="30">
        <f>SUMIFS(Raw!$F:$F,Raw!$C:$C,P$5,Raw!$A:$A,$A$4,Raw!$B:$B,$A41)</f>
        <v>42318</v>
      </c>
      <c r="Q41" s="30">
        <f>SUMIFS(Raw!$F:$F,Raw!$C:$C,Q$5,Raw!$A:$A,$A$4,Raw!$B:$B,$A41)</f>
        <v>18649</v>
      </c>
      <c r="R41" s="30">
        <f>SUMIFS(Raw!$F:$F,Raw!$C:$C,R$5,Raw!$A:$A,$A$4,Raw!$B:$B,$A41)</f>
        <v>7174</v>
      </c>
      <c r="S41" s="30">
        <f>SUMIFS(Raw!$F:$F,Raw!$C:$C,S$5,Raw!$A:$A,$A$4,Raw!$B:$B,$A41)</f>
        <v>2212</v>
      </c>
      <c r="T41" s="30">
        <f>SUMIFS(Raw!$F:$F,Raw!$C:$C,T$5,Raw!$A:$A,$A$4,Raw!$B:$B,$A41)</f>
        <v>3856</v>
      </c>
      <c r="U41" s="30">
        <f>SUMIFS(Raw!$F:$F,Raw!$C:$C,U$5,Raw!$A:$A,$A$4,Raw!$B:$B,$A41)</f>
        <v>4550</v>
      </c>
      <c r="V41" s="30">
        <f>SUMIFS(Raw!$F:$F,Raw!$C:$C,V$5,Raw!$A:$A,$A$4,Raw!$B:$B,$A41)</f>
        <v>3875</v>
      </c>
      <c r="W41" s="30">
        <f>SUMIFS(Raw!$F:$F,Raw!$C:$C,W$5,Raw!$A:$A,$A$4,Raw!$B:$B,$A41)</f>
        <v>86</v>
      </c>
      <c r="X41" s="30">
        <f>SUMIFS(Raw!$F:$F,Raw!$C:$C,X$5,Raw!$A:$A,$A$4,Raw!$B:$B,$A41)</f>
        <v>15161</v>
      </c>
      <c r="Y41" s="30">
        <f>SUMIFS(Raw!$F:$F,Raw!$C:$C,Y$5,Raw!$A:$A,$A$4,Raw!$B:$B,$A41)</f>
        <v>1612</v>
      </c>
      <c r="Z41" s="30">
        <f>SUMIFS(Raw!$F:$F,Raw!$C:$C,Z$5,Raw!$A:$A,$A$4,Raw!$B:$B,$A41)</f>
        <v>1625</v>
      </c>
      <c r="AA41" s="30">
        <f>SUMIFS(Raw!$F:$F,Raw!$C:$C,AA$5,Raw!$A:$A,$A$4,Raw!$B:$B,$A41)</f>
        <v>194</v>
      </c>
      <c r="AB41" s="30">
        <f>SUMIFS(Raw!$F:$F,Raw!$C:$C,AB$5,Raw!$A:$A,$A$4,Raw!$B:$B,$A41)</f>
        <v>1150</v>
      </c>
      <c r="AC41" s="30">
        <f>SUMIFS(Raw!$F:$F,Raw!$C:$C,AC$5,Raw!$A:$A,$A$4,Raw!$B:$B,$A41)</f>
        <v>65</v>
      </c>
      <c r="AD41" s="30">
        <f>SUMIFS(Raw!$F:$F,Raw!$C:$C,AD$5,Raw!$A:$A,$A$4,Raw!$B:$B,$A41)</f>
        <v>4955</v>
      </c>
      <c r="AE41" s="30">
        <f>SUMIFS(Raw!$F:$F,Raw!$C:$C,AE$5,Raw!$A:$A,$A$4,Raw!$B:$B,$A41)</f>
        <v>9064</v>
      </c>
      <c r="AF41" s="30">
        <f>SUMIFS(Raw!$F:$F,Raw!$C:$C,AF$5,Raw!$A:$A,$A$4,Raw!$B:$B,$A41)</f>
        <v>5750</v>
      </c>
      <c r="AG41" s="30">
        <f>SUMIFS(Raw!$F:$F,Raw!$C:$C,AG$5,Raw!$A:$A,$A$4,Raw!$B:$B,$A41)</f>
        <v>3808</v>
      </c>
      <c r="AH41" s="30">
        <f>SUMIFS(Raw!$F:$F,Raw!$C:$C,AH$5,Raw!$A:$A,$A$4,Raw!$B:$B,$A41)</f>
        <v>577</v>
      </c>
      <c r="AI41" s="30">
        <f>SUMIFS(Raw!$F:$F,Raw!$C:$C,AI$5,Raw!$A:$A,$A$4,Raw!$B:$B,$A41)</f>
        <v>2620</v>
      </c>
      <c r="AJ41" s="30">
        <f>SUMIFS(Raw!$F:$F,Raw!$C:$C,AJ$5,Raw!$A:$A,$A$4,Raw!$B:$B,$A41)</f>
        <v>6</v>
      </c>
      <c r="AK41" s="30">
        <f>SUMIFS(Raw!$F:$F,Raw!$C:$C,AK$5,Raw!$A:$A,$A$4,Raw!$B:$B,$A41)</f>
        <v>1897</v>
      </c>
    </row>
    <row r="42" spans="1:37" x14ac:dyDescent="0.25">
      <c r="A42" s="25" t="str">
        <f>IF(Refs!A35="","",Refs!A35)</f>
        <v>111AK9</v>
      </c>
      <c r="B42" s="3" t="str">
        <f>IF(Refs!B35="","",Refs!B35)</f>
        <v>South West London (PPG)</v>
      </c>
      <c r="C42" s="25" t="str">
        <f>IF(Refs!D35="","",Refs!D35)</f>
        <v>Area</v>
      </c>
      <c r="D42" s="30">
        <f>SUMIFS(Raw!$F:$F,Raw!$C:$C,D$5,Raw!$A:$A,$A$4,Raw!$B:$B,$A42)</f>
        <v>42482</v>
      </c>
      <c r="E42" s="30">
        <f>SUMIFS(Raw!$F:$F,Raw!$C:$C,E$5,Raw!$A:$A,$A$4,Raw!$B:$B,$A42)</f>
        <v>39724</v>
      </c>
      <c r="F42" s="30">
        <f>SUMIFS(Raw!$F:$F,Raw!$C:$C,F$5,Raw!$A:$A,$A$4,Raw!$B:$B,$A42)</f>
        <v>24798</v>
      </c>
      <c r="G42" s="30">
        <f>SUMIFS(Raw!$F:$F,Raw!$C:$C,G$5,Raw!$A:$A,$A$4,Raw!$B:$B,$A42)</f>
        <v>1899</v>
      </c>
      <c r="H42" s="30">
        <f>SUMIFS(Raw!$F:$F,Raw!$C:$C,H$5,Raw!$A:$A,$A$4,Raw!$B:$B,$A42)</f>
        <v>383</v>
      </c>
      <c r="I42" s="30">
        <f>SUMIFS(Raw!$F:$F,Raw!$C:$C,I$5,Raw!$A:$A,$A$4,Raw!$B:$B,$A42)</f>
        <v>203</v>
      </c>
      <c r="J42" s="30">
        <f>SUMIFS(Raw!$F:$F,Raw!$C:$C,J$5,Raw!$A:$A,$A$4,Raw!$B:$B,$A42)</f>
        <v>1313</v>
      </c>
      <c r="K42" s="30">
        <f>SUMIFS(Raw!$F:$F,Raw!$C:$C,K$5,Raw!$A:$A,$A$4,Raw!$B:$B,$A42)</f>
        <v>8425944</v>
      </c>
      <c r="L42" s="30">
        <f>_xlfn.MINIFS(Raw!$F:$F,Raw!$C:$C,L$5,Raw!$A:$A,$A$4,Raw!$B:$B,$A42, Raw!$F:$F, "&lt;&gt;0")</f>
        <v>91</v>
      </c>
      <c r="M42" s="30">
        <f>_xlfn.MAXIFS(Raw!$F:$F,Raw!$C:$C,M$5,Raw!$A:$A,$A$4,Raw!$B:$B,$A42)</f>
        <v>1203</v>
      </c>
      <c r="N42" s="30">
        <f>_xlfn.MINIFS(Raw!$F:$F,Raw!$C:$C,N$5,Raw!$A:$A,$A$4,Raw!$B:$B,$A42, Raw!$F:$F, "&lt;&gt;0")</f>
        <v>234</v>
      </c>
      <c r="O42" s="30">
        <f>_xlfn.MAXIFS(Raw!$F:$F,Raw!$C:$C,O$5,Raw!$A:$A,$A$4,Raw!$B:$B,$A42)</f>
        <v>1385</v>
      </c>
      <c r="P42" s="30">
        <f>SUMIFS(Raw!$F:$F,Raw!$C:$C,P$5,Raw!$A:$A,$A$4,Raw!$B:$B,$A42)</f>
        <v>38970</v>
      </c>
      <c r="Q42" s="30">
        <f>SUMIFS(Raw!$F:$F,Raw!$C:$C,Q$5,Raw!$A:$A,$A$4,Raw!$B:$B,$A42)</f>
        <v>18058</v>
      </c>
      <c r="R42" s="30">
        <f>SUMIFS(Raw!$F:$F,Raw!$C:$C,R$5,Raw!$A:$A,$A$4,Raw!$B:$B,$A42)</f>
        <v>11541</v>
      </c>
      <c r="S42" s="30">
        <f>SUMIFS(Raw!$F:$F,Raw!$C:$C,S$5,Raw!$A:$A,$A$4,Raw!$B:$B,$A42)</f>
        <v>1989</v>
      </c>
      <c r="T42" s="30">
        <f>SUMIFS(Raw!$F:$F,Raw!$C:$C,T$5,Raw!$A:$A,$A$4,Raw!$B:$B,$A42)</f>
        <v>3482</v>
      </c>
      <c r="U42" s="30">
        <f>SUMIFS(Raw!$F:$F,Raw!$C:$C,U$5,Raw!$A:$A,$A$4,Raw!$B:$B,$A42)</f>
        <v>4884</v>
      </c>
      <c r="V42" s="30">
        <f>SUMIFS(Raw!$F:$F,Raw!$C:$C,V$5,Raw!$A:$A,$A$4,Raw!$B:$B,$A42)</f>
        <v>1941</v>
      </c>
      <c r="W42" s="30">
        <f>SUMIFS(Raw!$F:$F,Raw!$C:$C,W$5,Raw!$A:$A,$A$4,Raw!$B:$B,$A42)</f>
        <v>129</v>
      </c>
      <c r="X42" s="30">
        <f>SUMIFS(Raw!$F:$F,Raw!$C:$C,X$5,Raw!$A:$A,$A$4,Raw!$B:$B,$A42)</f>
        <v>12552</v>
      </c>
      <c r="Y42" s="30">
        <f>SUMIFS(Raw!$F:$F,Raw!$C:$C,Y$5,Raw!$A:$A,$A$4,Raw!$B:$B,$A42)</f>
        <v>3570</v>
      </c>
      <c r="Z42" s="30">
        <f>SUMIFS(Raw!$F:$F,Raw!$C:$C,Z$5,Raw!$A:$A,$A$4,Raw!$B:$B,$A42)</f>
        <v>1562</v>
      </c>
      <c r="AA42" s="30">
        <f>SUMIFS(Raw!$F:$F,Raw!$C:$C,AA$5,Raw!$A:$A,$A$4,Raw!$B:$B,$A42)</f>
        <v>173</v>
      </c>
      <c r="AB42" s="30">
        <f>SUMIFS(Raw!$F:$F,Raw!$C:$C,AB$5,Raw!$A:$A,$A$4,Raw!$B:$B,$A42)</f>
        <v>735</v>
      </c>
      <c r="AC42" s="30">
        <f>SUMIFS(Raw!$F:$F,Raw!$C:$C,AC$5,Raw!$A:$A,$A$4,Raw!$B:$B,$A42)</f>
        <v>62</v>
      </c>
      <c r="AD42" s="30">
        <f>SUMIFS(Raw!$F:$F,Raw!$C:$C,AD$5,Raw!$A:$A,$A$4,Raw!$B:$B,$A42)</f>
        <v>2468</v>
      </c>
      <c r="AE42" s="30">
        <f>SUMIFS(Raw!$F:$F,Raw!$C:$C,AE$5,Raw!$A:$A,$A$4,Raw!$B:$B,$A42)</f>
        <v>8228</v>
      </c>
      <c r="AF42" s="30">
        <f>SUMIFS(Raw!$F:$F,Raw!$C:$C,AF$5,Raw!$A:$A,$A$4,Raw!$B:$B,$A42)</f>
        <v>3856</v>
      </c>
      <c r="AG42" s="30">
        <f>SUMIFS(Raw!$F:$F,Raw!$C:$C,AG$5,Raw!$A:$A,$A$4,Raw!$B:$B,$A42)</f>
        <v>1399</v>
      </c>
      <c r="AH42" s="30">
        <f>SUMIFS(Raw!$F:$F,Raw!$C:$C,AH$5,Raw!$A:$A,$A$4,Raw!$B:$B,$A42)</f>
        <v>1007</v>
      </c>
      <c r="AI42" s="30">
        <f>SUMIFS(Raw!$F:$F,Raw!$C:$C,AI$5,Raw!$A:$A,$A$4,Raw!$B:$B,$A42)</f>
        <v>895</v>
      </c>
      <c r="AJ42" s="30">
        <f>SUMIFS(Raw!$F:$F,Raw!$C:$C,AJ$5,Raw!$A:$A,$A$4,Raw!$B:$B,$A42)</f>
        <v>33</v>
      </c>
      <c r="AK42" s="30">
        <f>SUMIFS(Raw!$F:$F,Raw!$C:$C,AK$5,Raw!$A:$A,$A$4,Raw!$B:$B,$A42)</f>
        <v>77</v>
      </c>
    </row>
    <row r="43" spans="1:37" ht="22.35" customHeight="1" x14ac:dyDescent="0.25">
      <c r="A43" s="25" t="str">
        <f>IF(Refs!A36="","",Refs!A36)</f>
        <v>111AH9</v>
      </c>
      <c r="B43" s="3" t="str">
        <f>IF(Refs!B36="","",Refs!B36)</f>
        <v>Hampshire and Surrey Heath</v>
      </c>
      <c r="C43" s="25" t="str">
        <f>IF(Refs!D36="","",Refs!D36)</f>
        <v>Area</v>
      </c>
      <c r="D43" s="30">
        <f>SUMIFS(Raw!$F:$F,Raw!$C:$C,D$5,Raw!$A:$A,$A$4,Raw!$B:$B,$A43)</f>
        <v>72658</v>
      </c>
      <c r="E43" s="30">
        <f>SUMIFS(Raw!$F:$F,Raw!$C:$C,E$5,Raw!$A:$A,$A$4,Raw!$B:$B,$A43)</f>
        <v>66652</v>
      </c>
      <c r="F43" s="30">
        <f>SUMIFS(Raw!$F:$F,Raw!$C:$C,F$5,Raw!$A:$A,$A$4,Raw!$B:$B,$A43)</f>
        <v>35969</v>
      </c>
      <c r="G43" s="30">
        <f>SUMIFS(Raw!$F:$F,Raw!$C:$C,G$5,Raw!$A:$A,$A$4,Raw!$B:$B,$A43)</f>
        <v>6006</v>
      </c>
      <c r="H43" s="30">
        <f>SUMIFS(Raw!$F:$F,Raw!$C:$C,H$5,Raw!$A:$A,$A$4,Raw!$B:$B,$A43)</f>
        <v>721</v>
      </c>
      <c r="I43" s="30">
        <f>SUMIFS(Raw!$F:$F,Raw!$C:$C,I$5,Raw!$A:$A,$A$4,Raw!$B:$B,$A43)</f>
        <v>524</v>
      </c>
      <c r="J43" s="30">
        <f>SUMIFS(Raw!$F:$F,Raw!$C:$C,J$5,Raw!$A:$A,$A$4,Raw!$B:$B,$A43)</f>
        <v>4761</v>
      </c>
      <c r="K43" s="30">
        <f>SUMIFS(Raw!$F:$F,Raw!$C:$C,K$5,Raw!$A:$A,$A$4,Raw!$B:$B,$A43)</f>
        <v>13124688</v>
      </c>
      <c r="L43" s="30">
        <f>_xlfn.MINIFS(Raw!$F:$F,Raw!$C:$C,L$5,Raw!$A:$A,$A$4,Raw!$B:$B,$A43, Raw!$F:$F, "&lt;&gt;0")</f>
        <v>223</v>
      </c>
      <c r="M43" s="30">
        <f>_xlfn.MAXIFS(Raw!$F:$F,Raw!$C:$C,M$5,Raw!$A:$A,$A$4,Raw!$B:$B,$A43)</f>
        <v>1867</v>
      </c>
      <c r="N43" s="30">
        <f>_xlfn.MINIFS(Raw!$F:$F,Raw!$C:$C,N$5,Raw!$A:$A,$A$4,Raw!$B:$B,$A43, Raw!$F:$F, "&lt;&gt;0")</f>
        <v>315</v>
      </c>
      <c r="O43" s="30">
        <f>_xlfn.MAXIFS(Raw!$F:$F,Raw!$C:$C,O$5,Raw!$A:$A,$A$4,Raw!$B:$B,$A43)</f>
        <v>2014</v>
      </c>
      <c r="P43" s="30">
        <f>SUMIFS(Raw!$F:$F,Raw!$C:$C,P$5,Raw!$A:$A,$A$4,Raw!$B:$B,$A43)</f>
        <v>60526</v>
      </c>
      <c r="Q43" s="30">
        <f>SUMIFS(Raw!$F:$F,Raw!$C:$C,Q$5,Raw!$A:$A,$A$4,Raw!$B:$B,$A43)</f>
        <v>37177</v>
      </c>
      <c r="R43" s="30">
        <f>SUMIFS(Raw!$F:$F,Raw!$C:$C,R$5,Raw!$A:$A,$A$4,Raw!$B:$B,$A43)</f>
        <v>10602</v>
      </c>
      <c r="S43" s="30">
        <f>SUMIFS(Raw!$F:$F,Raw!$C:$C,S$5,Raw!$A:$A,$A$4,Raw!$B:$B,$A43)</f>
        <v>2667</v>
      </c>
      <c r="T43" s="30">
        <f>SUMIFS(Raw!$F:$F,Raw!$C:$C,T$5,Raw!$A:$A,$A$4,Raw!$B:$B,$A43)</f>
        <v>7835</v>
      </c>
      <c r="U43" s="30">
        <f>SUMIFS(Raw!$F:$F,Raw!$C:$C,U$5,Raw!$A:$A,$A$4,Raw!$B:$B,$A43)</f>
        <v>6537</v>
      </c>
      <c r="V43" s="30">
        <f>SUMIFS(Raw!$F:$F,Raw!$C:$C,V$5,Raw!$A:$A,$A$4,Raw!$B:$B,$A43)</f>
        <v>2929</v>
      </c>
      <c r="W43" s="30">
        <f>SUMIFS(Raw!$F:$F,Raw!$C:$C,W$5,Raw!$A:$A,$A$4,Raw!$B:$B,$A43)</f>
        <v>199</v>
      </c>
      <c r="X43" s="30">
        <f>SUMIFS(Raw!$F:$F,Raw!$C:$C,X$5,Raw!$A:$A,$A$4,Raw!$B:$B,$A43)</f>
        <v>14048</v>
      </c>
      <c r="Y43" s="30">
        <f>SUMIFS(Raw!$F:$F,Raw!$C:$C,Y$5,Raw!$A:$A,$A$4,Raw!$B:$B,$A43)</f>
        <v>4560</v>
      </c>
      <c r="Z43" s="30">
        <f>SUMIFS(Raw!$F:$F,Raw!$C:$C,Z$5,Raw!$A:$A,$A$4,Raw!$B:$B,$A43)</f>
        <v>3823</v>
      </c>
      <c r="AA43" s="30">
        <f>SUMIFS(Raw!$F:$F,Raw!$C:$C,AA$5,Raw!$A:$A,$A$4,Raw!$B:$B,$A43)</f>
        <v>197</v>
      </c>
      <c r="AB43" s="30">
        <f>SUMIFS(Raw!$F:$F,Raw!$C:$C,AB$5,Raw!$A:$A,$A$4,Raw!$B:$B,$A43)</f>
        <v>1693</v>
      </c>
      <c r="AC43" s="30">
        <f>SUMIFS(Raw!$F:$F,Raw!$C:$C,AC$5,Raw!$A:$A,$A$4,Raw!$B:$B,$A43)</f>
        <v>318</v>
      </c>
      <c r="AD43" s="30">
        <f>SUMIFS(Raw!$F:$F,Raw!$C:$C,AD$5,Raw!$A:$A,$A$4,Raw!$B:$B,$A43)</f>
        <v>10958</v>
      </c>
      <c r="AE43" s="30">
        <f>SUMIFS(Raw!$F:$F,Raw!$C:$C,AE$5,Raw!$A:$A,$A$4,Raw!$B:$B,$A43)</f>
        <v>10340</v>
      </c>
      <c r="AF43" s="30">
        <f>SUMIFS(Raw!$F:$F,Raw!$C:$C,AF$5,Raw!$A:$A,$A$4,Raw!$B:$B,$A43)</f>
        <v>2810</v>
      </c>
      <c r="AG43" s="30">
        <f>SUMIFS(Raw!$F:$F,Raw!$C:$C,AG$5,Raw!$A:$A,$A$4,Raw!$B:$B,$A43)</f>
        <v>15094</v>
      </c>
      <c r="AH43" s="30">
        <f>SUMIFS(Raw!$F:$F,Raw!$C:$C,AH$5,Raw!$A:$A,$A$4,Raw!$B:$B,$A43)</f>
        <v>1033</v>
      </c>
      <c r="AI43" s="30">
        <f>SUMIFS(Raw!$F:$F,Raw!$C:$C,AI$5,Raw!$A:$A,$A$4,Raw!$B:$B,$A43)</f>
        <v>1124</v>
      </c>
      <c r="AJ43" s="30">
        <f>SUMIFS(Raw!$F:$F,Raw!$C:$C,AJ$5,Raw!$A:$A,$A$4,Raw!$B:$B,$A43)</f>
        <v>0</v>
      </c>
      <c r="AK43" s="30">
        <f>SUMIFS(Raw!$F:$F,Raw!$C:$C,AK$5,Raw!$A:$A,$A$4,Raw!$B:$B,$A43)</f>
        <v>2795</v>
      </c>
    </row>
    <row r="44" spans="1:37" x14ac:dyDescent="0.25">
      <c r="A44" s="25" t="str">
        <f>IF(Refs!A37="","",Refs!A37)</f>
        <v>111AA6</v>
      </c>
      <c r="B44" s="3" t="str">
        <f>IF(Refs!B37="","",Refs!B37)</f>
        <v>Isle of Wight</v>
      </c>
      <c r="C44" s="25" t="str">
        <f>IF(Refs!D37="","",Refs!D37)</f>
        <v>Area</v>
      </c>
      <c r="D44" s="30">
        <f>SUMIFS(Raw!$F:$F,Raw!$C:$C,D$5,Raw!$A:$A,$A$4,Raw!$B:$B,$A44)</f>
        <v>9116</v>
      </c>
      <c r="E44" s="30">
        <f>SUMIFS(Raw!$F:$F,Raw!$C:$C,E$5,Raw!$A:$A,$A$4,Raw!$B:$B,$A44)</f>
        <v>7803</v>
      </c>
      <c r="F44" s="30">
        <f>SUMIFS(Raw!$F:$F,Raw!$C:$C,F$5,Raw!$A:$A,$A$4,Raw!$B:$B,$A44)</f>
        <v>5042</v>
      </c>
      <c r="G44" s="30">
        <f>SUMIFS(Raw!$F:$F,Raw!$C:$C,G$5,Raw!$A:$A,$A$4,Raw!$B:$B,$A44)</f>
        <v>1045</v>
      </c>
      <c r="H44" s="30">
        <f>SUMIFS(Raw!$F:$F,Raw!$C:$C,H$5,Raw!$A:$A,$A$4,Raw!$B:$B,$A44)</f>
        <v>97</v>
      </c>
      <c r="I44" s="30">
        <f>SUMIFS(Raw!$F:$F,Raw!$C:$C,I$5,Raw!$A:$A,$A$4,Raw!$B:$B,$A44)</f>
        <v>144</v>
      </c>
      <c r="J44" s="30">
        <f>SUMIFS(Raw!$F:$F,Raw!$C:$C,J$5,Raw!$A:$A,$A$4,Raw!$B:$B,$A44)</f>
        <v>804</v>
      </c>
      <c r="K44" s="30">
        <f>SUMIFS(Raw!$F:$F,Raw!$C:$C,K$5,Raw!$A:$A,$A$4,Raw!$B:$B,$A44)</f>
        <v>1122979</v>
      </c>
      <c r="L44" s="30">
        <f>_xlfn.MINIFS(Raw!$F:$F,Raw!$C:$C,L$5,Raw!$A:$A,$A$4,Raw!$B:$B,$A44, Raw!$F:$F, "&lt;&gt;0")</f>
        <v>177</v>
      </c>
      <c r="M44" s="30">
        <f>_xlfn.MAXIFS(Raw!$F:$F,Raw!$C:$C,M$5,Raw!$A:$A,$A$4,Raw!$B:$B,$A44)</f>
        <v>1828</v>
      </c>
      <c r="N44" s="30">
        <f>_xlfn.MINIFS(Raw!$F:$F,Raw!$C:$C,N$5,Raw!$A:$A,$A$4,Raw!$B:$B,$A44, Raw!$F:$F, "&lt;&gt;0")</f>
        <v>340</v>
      </c>
      <c r="O44" s="30">
        <f>_xlfn.MAXIFS(Raw!$F:$F,Raw!$C:$C,O$5,Raw!$A:$A,$A$4,Raw!$B:$B,$A44)</f>
        <v>3547</v>
      </c>
      <c r="P44" s="30">
        <f>SUMIFS(Raw!$F:$F,Raw!$C:$C,P$5,Raw!$A:$A,$A$4,Raw!$B:$B,$A44)</f>
        <v>8010</v>
      </c>
      <c r="Q44" s="30">
        <f>SUMIFS(Raw!$F:$F,Raw!$C:$C,Q$5,Raw!$A:$A,$A$4,Raw!$B:$B,$A44)</f>
        <v>4408</v>
      </c>
      <c r="R44" s="30">
        <f>SUMIFS(Raw!$F:$F,Raw!$C:$C,R$5,Raw!$A:$A,$A$4,Raw!$B:$B,$A44)</f>
        <v>1565</v>
      </c>
      <c r="S44" s="30">
        <f>SUMIFS(Raw!$F:$F,Raw!$C:$C,S$5,Raw!$A:$A,$A$4,Raw!$B:$B,$A44)</f>
        <v>1312</v>
      </c>
      <c r="T44" s="30">
        <f>SUMIFS(Raw!$F:$F,Raw!$C:$C,T$5,Raw!$A:$A,$A$4,Raw!$B:$B,$A44)</f>
        <v>1262</v>
      </c>
      <c r="U44" s="30">
        <f>SUMIFS(Raw!$F:$F,Raw!$C:$C,U$5,Raw!$A:$A,$A$4,Raw!$B:$B,$A44)</f>
        <v>1329</v>
      </c>
      <c r="V44" s="30">
        <f>SUMIFS(Raw!$F:$F,Raw!$C:$C,V$5,Raw!$A:$A,$A$4,Raw!$B:$B,$A44)</f>
        <v>600</v>
      </c>
      <c r="W44" s="30">
        <f>SUMIFS(Raw!$F:$F,Raw!$C:$C,W$5,Raw!$A:$A,$A$4,Raw!$B:$B,$A44)</f>
        <v>0</v>
      </c>
      <c r="X44" s="30">
        <f>SUMIFS(Raw!$F:$F,Raw!$C:$C,X$5,Raw!$A:$A,$A$4,Raw!$B:$B,$A44)</f>
        <v>2424</v>
      </c>
      <c r="Y44" s="30">
        <f>SUMIFS(Raw!$F:$F,Raw!$C:$C,Y$5,Raw!$A:$A,$A$4,Raw!$B:$B,$A44)</f>
        <v>1312</v>
      </c>
      <c r="Z44" s="30">
        <f>SUMIFS(Raw!$F:$F,Raw!$C:$C,Z$5,Raw!$A:$A,$A$4,Raw!$B:$B,$A44)</f>
        <v>466</v>
      </c>
      <c r="AA44" s="30">
        <f>SUMIFS(Raw!$F:$F,Raw!$C:$C,AA$5,Raw!$A:$A,$A$4,Raw!$B:$B,$A44)</f>
        <v>24</v>
      </c>
      <c r="AB44" s="30">
        <f>SUMIFS(Raw!$F:$F,Raw!$C:$C,AB$5,Raw!$A:$A,$A$4,Raw!$B:$B,$A44)</f>
        <v>70</v>
      </c>
      <c r="AC44" s="30">
        <f>SUMIFS(Raw!$F:$F,Raw!$C:$C,AC$5,Raw!$A:$A,$A$4,Raw!$B:$B,$A44)</f>
        <v>13</v>
      </c>
      <c r="AD44" s="30">
        <f>SUMIFS(Raw!$F:$F,Raw!$C:$C,AD$5,Raw!$A:$A,$A$4,Raw!$B:$B,$A44)</f>
        <v>287</v>
      </c>
      <c r="AE44" s="30">
        <f>SUMIFS(Raw!$F:$F,Raw!$C:$C,AE$5,Raw!$A:$A,$A$4,Raw!$B:$B,$A44)</f>
        <v>823</v>
      </c>
      <c r="AF44" s="30">
        <f>SUMIFS(Raw!$F:$F,Raw!$C:$C,AF$5,Raw!$A:$A,$A$4,Raw!$B:$B,$A44)</f>
        <v>954</v>
      </c>
      <c r="AG44" s="30">
        <f>SUMIFS(Raw!$F:$F,Raw!$C:$C,AG$5,Raw!$A:$A,$A$4,Raw!$B:$B,$A44)</f>
        <v>17</v>
      </c>
      <c r="AH44" s="30">
        <f>SUMIFS(Raw!$F:$F,Raw!$C:$C,AH$5,Raw!$A:$A,$A$4,Raw!$B:$B,$A44)</f>
        <v>241</v>
      </c>
      <c r="AI44" s="30">
        <f>SUMIFS(Raw!$F:$F,Raw!$C:$C,AI$5,Raw!$A:$A,$A$4,Raw!$B:$B,$A44)</f>
        <v>514</v>
      </c>
      <c r="AJ44" s="30">
        <f>SUMIFS(Raw!$F:$F,Raw!$C:$C,AJ$5,Raw!$A:$A,$A$4,Raw!$B:$B,$A44)</f>
        <v>0</v>
      </c>
      <c r="AK44" s="30">
        <f>SUMIFS(Raw!$F:$F,Raw!$C:$C,AK$5,Raw!$A:$A,$A$4,Raw!$B:$B,$A44)</f>
        <v>1</v>
      </c>
    </row>
    <row r="45" spans="1:37" x14ac:dyDescent="0.25">
      <c r="A45" s="25" t="str">
        <f>IF(Refs!A38="","",Refs!A38)</f>
        <v>111AI9</v>
      </c>
      <c r="B45" s="3" t="str">
        <f>IF(Refs!B38="","",Refs!B38)</f>
        <v>Kent, Medway &amp; Sussex</v>
      </c>
      <c r="C45" s="25" t="str">
        <f>IF(Refs!D38="","",Refs!D38)</f>
        <v>Area</v>
      </c>
      <c r="D45" s="30">
        <f>SUMIFS(Raw!$F:$F,Raw!$C:$C,D$5,Raw!$A:$A,$A$4,Raw!$B:$B,$A45)</f>
        <v>109390</v>
      </c>
      <c r="E45" s="30">
        <f>SUMIFS(Raw!$F:$F,Raw!$C:$C,E$5,Raw!$A:$A,$A$4,Raw!$B:$B,$A45)</f>
        <v>84254</v>
      </c>
      <c r="F45" s="30">
        <f>SUMIFS(Raw!$F:$F,Raw!$C:$C,F$5,Raw!$A:$A,$A$4,Raw!$B:$B,$A45)</f>
        <v>28937</v>
      </c>
      <c r="G45" s="30">
        <f>SUMIFS(Raw!$F:$F,Raw!$C:$C,G$5,Raw!$A:$A,$A$4,Raw!$B:$B,$A45)</f>
        <v>17371</v>
      </c>
      <c r="H45" s="30">
        <f>SUMIFS(Raw!$F:$F,Raw!$C:$C,H$5,Raw!$A:$A,$A$4,Raw!$B:$B,$A45)</f>
        <v>1763</v>
      </c>
      <c r="I45" s="30">
        <f>SUMIFS(Raw!$F:$F,Raw!$C:$C,I$5,Raw!$A:$A,$A$4,Raw!$B:$B,$A45)</f>
        <v>15608</v>
      </c>
      <c r="J45" s="30">
        <f>SUMIFS(Raw!$F:$F,Raw!$C:$C,J$5,Raw!$A:$A,$A$4,Raw!$B:$B,$A45)</f>
        <v>0</v>
      </c>
      <c r="K45" s="30">
        <f>SUMIFS(Raw!$F:$F,Raw!$C:$C,K$5,Raw!$A:$A,$A$4,Raw!$B:$B,$A45)</f>
        <v>27048109</v>
      </c>
      <c r="L45" s="30">
        <f>_xlfn.MINIFS(Raw!$F:$F,Raw!$C:$C,L$5,Raw!$A:$A,$A$4,Raw!$B:$B,$A45, Raw!$F:$F, "&lt;&gt;0")</f>
        <v>265</v>
      </c>
      <c r="M45" s="30">
        <f>_xlfn.MAXIFS(Raw!$F:$F,Raw!$C:$C,M$5,Raw!$A:$A,$A$4,Raw!$B:$B,$A45)</f>
        <v>1938</v>
      </c>
      <c r="N45" s="30">
        <f>_xlfn.MINIFS(Raw!$F:$F,Raw!$C:$C,N$5,Raw!$A:$A,$A$4,Raw!$B:$B,$A45, Raw!$F:$F, "&lt;&gt;0")</f>
        <v>510</v>
      </c>
      <c r="O45" s="30">
        <f>_xlfn.MAXIFS(Raw!$F:$F,Raw!$C:$C,O$5,Raw!$A:$A,$A$4,Raw!$B:$B,$A45)</f>
        <v>2404</v>
      </c>
      <c r="P45" s="30">
        <f>SUMIFS(Raw!$F:$F,Raw!$C:$C,P$5,Raw!$A:$A,$A$4,Raw!$B:$B,$A45)</f>
        <v>83067</v>
      </c>
      <c r="Q45" s="30">
        <f>SUMIFS(Raw!$F:$F,Raw!$C:$C,Q$5,Raw!$A:$A,$A$4,Raw!$B:$B,$A45)</f>
        <v>37257</v>
      </c>
      <c r="R45" s="30">
        <f>SUMIFS(Raw!$F:$F,Raw!$C:$C,R$5,Raw!$A:$A,$A$4,Raw!$B:$B,$A45)</f>
        <v>15783</v>
      </c>
      <c r="S45" s="30">
        <f>SUMIFS(Raw!$F:$F,Raw!$C:$C,S$5,Raw!$A:$A,$A$4,Raw!$B:$B,$A45)</f>
        <v>5482</v>
      </c>
      <c r="T45" s="30">
        <f>SUMIFS(Raw!$F:$F,Raw!$C:$C,T$5,Raw!$A:$A,$A$4,Raw!$B:$B,$A45)</f>
        <v>5175</v>
      </c>
      <c r="U45" s="30">
        <f>SUMIFS(Raw!$F:$F,Raw!$C:$C,U$5,Raw!$A:$A,$A$4,Raw!$B:$B,$A45)</f>
        <v>9150</v>
      </c>
      <c r="V45" s="30">
        <f>SUMIFS(Raw!$F:$F,Raw!$C:$C,V$5,Raw!$A:$A,$A$4,Raw!$B:$B,$A45)</f>
        <v>5776</v>
      </c>
      <c r="W45" s="30">
        <f>SUMIFS(Raw!$F:$F,Raw!$C:$C,W$5,Raw!$A:$A,$A$4,Raw!$B:$B,$A45)</f>
        <v>5</v>
      </c>
      <c r="X45" s="30">
        <f>SUMIFS(Raw!$F:$F,Raw!$C:$C,X$5,Raw!$A:$A,$A$4,Raw!$B:$B,$A45)</f>
        <v>33454</v>
      </c>
      <c r="Y45" s="30">
        <f>SUMIFS(Raw!$F:$F,Raw!$C:$C,Y$5,Raw!$A:$A,$A$4,Raw!$B:$B,$A45)</f>
        <v>11878</v>
      </c>
      <c r="Z45" s="30">
        <f>SUMIFS(Raw!$F:$F,Raw!$C:$C,Z$5,Raw!$A:$A,$A$4,Raw!$B:$B,$A45)</f>
        <v>3199</v>
      </c>
      <c r="AA45" s="30">
        <f>SUMIFS(Raw!$F:$F,Raw!$C:$C,AA$5,Raw!$A:$A,$A$4,Raw!$B:$B,$A45)</f>
        <v>363</v>
      </c>
      <c r="AB45" s="30">
        <f>SUMIFS(Raw!$F:$F,Raw!$C:$C,AB$5,Raw!$A:$A,$A$4,Raw!$B:$B,$A45)</f>
        <v>3355</v>
      </c>
      <c r="AC45" s="30">
        <f>SUMIFS(Raw!$F:$F,Raw!$C:$C,AC$5,Raw!$A:$A,$A$4,Raw!$B:$B,$A45)</f>
        <v>996</v>
      </c>
      <c r="AD45" s="30">
        <f>SUMIFS(Raw!$F:$F,Raw!$C:$C,AD$5,Raw!$A:$A,$A$4,Raw!$B:$B,$A45)</f>
        <v>6028</v>
      </c>
      <c r="AE45" s="30">
        <f>SUMIFS(Raw!$F:$F,Raw!$C:$C,AE$5,Raw!$A:$A,$A$4,Raw!$B:$B,$A45)</f>
        <v>9364</v>
      </c>
      <c r="AF45" s="30">
        <f>SUMIFS(Raw!$F:$F,Raw!$C:$C,AF$5,Raw!$A:$A,$A$4,Raw!$B:$B,$A45)</f>
        <v>8241</v>
      </c>
      <c r="AG45" s="30">
        <f>SUMIFS(Raw!$F:$F,Raw!$C:$C,AG$5,Raw!$A:$A,$A$4,Raw!$B:$B,$A45)</f>
        <v>2382</v>
      </c>
      <c r="AH45" s="30">
        <f>SUMIFS(Raw!$F:$F,Raw!$C:$C,AH$5,Raw!$A:$A,$A$4,Raw!$B:$B,$A45)</f>
        <v>5966</v>
      </c>
      <c r="AI45" s="30">
        <f>SUMIFS(Raw!$F:$F,Raw!$C:$C,AI$5,Raw!$A:$A,$A$4,Raw!$B:$B,$A45)</f>
        <v>5311</v>
      </c>
      <c r="AJ45" s="30">
        <f>SUMIFS(Raw!$F:$F,Raw!$C:$C,AJ$5,Raw!$A:$A,$A$4,Raw!$B:$B,$A45)</f>
        <v>0</v>
      </c>
      <c r="AK45" s="30">
        <f>SUMIFS(Raw!$F:$F,Raw!$C:$C,AK$5,Raw!$A:$A,$A$4,Raw!$B:$B,$A45)</f>
        <v>1028</v>
      </c>
    </row>
    <row r="46" spans="1:37" x14ac:dyDescent="0.25">
      <c r="A46" s="25" t="str">
        <f>IF(Refs!A39="","",Refs!A39)</f>
        <v>111AI2</v>
      </c>
      <c r="B46" s="3" t="str">
        <f>IF(Refs!B39="","",Refs!B39)</f>
        <v>Surrey Heartlands</v>
      </c>
      <c r="C46" s="25" t="str">
        <f>IF(Refs!D39="","",Refs!D39)</f>
        <v>Area</v>
      </c>
      <c r="D46" s="30">
        <f>SUMIFS(Raw!$F:$F,Raw!$C:$C,D$5,Raw!$A:$A,$A$4,Raw!$B:$B,$A46)</f>
        <v>30334</v>
      </c>
      <c r="E46" s="30">
        <f>SUMIFS(Raw!$F:$F,Raw!$C:$C,E$5,Raw!$A:$A,$A$4,Raw!$B:$B,$A46)</f>
        <v>27232</v>
      </c>
      <c r="F46" s="30">
        <f>SUMIFS(Raw!$F:$F,Raw!$C:$C,F$5,Raw!$A:$A,$A$4,Raw!$B:$B,$A46)</f>
        <v>16530</v>
      </c>
      <c r="G46" s="30">
        <f>SUMIFS(Raw!$F:$F,Raw!$C:$C,G$5,Raw!$A:$A,$A$4,Raw!$B:$B,$A46)</f>
        <v>1664</v>
      </c>
      <c r="H46" s="30">
        <f>SUMIFS(Raw!$F:$F,Raw!$C:$C,H$5,Raw!$A:$A,$A$4,Raw!$B:$B,$A46)</f>
        <v>516</v>
      </c>
      <c r="I46" s="30">
        <f>SUMIFS(Raw!$F:$F,Raw!$C:$C,I$5,Raw!$A:$A,$A$4,Raw!$B:$B,$A46)</f>
        <v>154</v>
      </c>
      <c r="J46" s="30">
        <f>SUMIFS(Raw!$F:$F,Raw!$C:$C,J$5,Raw!$A:$A,$A$4,Raw!$B:$B,$A46)</f>
        <v>994</v>
      </c>
      <c r="K46" s="30">
        <f>SUMIFS(Raw!$F:$F,Raw!$C:$C,K$5,Raw!$A:$A,$A$4,Raw!$B:$B,$A46)</f>
        <v>4361016</v>
      </c>
      <c r="L46" s="30">
        <f>_xlfn.MINIFS(Raw!$F:$F,Raw!$C:$C,L$5,Raw!$A:$A,$A$4,Raw!$B:$B,$A46, Raw!$F:$F, "&lt;&gt;0")</f>
        <v>94</v>
      </c>
      <c r="M46" s="30">
        <f>_xlfn.MAXIFS(Raw!$F:$F,Raw!$C:$C,M$5,Raw!$A:$A,$A$4,Raw!$B:$B,$A46)</f>
        <v>1269</v>
      </c>
      <c r="N46" s="30">
        <f>_xlfn.MINIFS(Raw!$F:$F,Raw!$C:$C,N$5,Raw!$A:$A,$A$4,Raw!$B:$B,$A46, Raw!$F:$F, "&lt;&gt;0")</f>
        <v>220</v>
      </c>
      <c r="O46" s="30">
        <f>_xlfn.MAXIFS(Raw!$F:$F,Raw!$C:$C,O$5,Raw!$A:$A,$A$4,Raw!$B:$B,$A46)</f>
        <v>1478</v>
      </c>
      <c r="P46" s="30">
        <f>SUMIFS(Raw!$F:$F,Raw!$C:$C,P$5,Raw!$A:$A,$A$4,Raw!$B:$B,$A46)</f>
        <v>23411</v>
      </c>
      <c r="Q46" s="30">
        <f>SUMIFS(Raw!$F:$F,Raw!$C:$C,Q$5,Raw!$A:$A,$A$4,Raw!$B:$B,$A46)</f>
        <v>11773</v>
      </c>
      <c r="R46" s="30">
        <f>SUMIFS(Raw!$F:$F,Raw!$C:$C,R$5,Raw!$A:$A,$A$4,Raw!$B:$B,$A46)</f>
        <v>5896</v>
      </c>
      <c r="S46" s="30">
        <f>SUMIFS(Raw!$F:$F,Raw!$C:$C,S$5,Raw!$A:$A,$A$4,Raw!$B:$B,$A46)</f>
        <v>1665</v>
      </c>
      <c r="T46" s="30">
        <f>SUMIFS(Raw!$F:$F,Raw!$C:$C,T$5,Raw!$A:$A,$A$4,Raw!$B:$B,$A46)</f>
        <v>2755</v>
      </c>
      <c r="U46" s="30">
        <f>SUMIFS(Raw!$F:$F,Raw!$C:$C,U$5,Raw!$A:$A,$A$4,Raw!$B:$B,$A46)</f>
        <v>3015</v>
      </c>
      <c r="V46" s="30">
        <f>SUMIFS(Raw!$F:$F,Raw!$C:$C,V$5,Raw!$A:$A,$A$4,Raw!$B:$B,$A46)</f>
        <v>1568</v>
      </c>
      <c r="W46" s="30">
        <f>SUMIFS(Raw!$F:$F,Raw!$C:$C,W$5,Raw!$A:$A,$A$4,Raw!$B:$B,$A46)</f>
        <v>9</v>
      </c>
      <c r="X46" s="30">
        <f>SUMIFS(Raw!$F:$F,Raw!$C:$C,X$5,Raw!$A:$A,$A$4,Raw!$B:$B,$A46)</f>
        <v>8912</v>
      </c>
      <c r="Y46" s="30">
        <f>SUMIFS(Raw!$F:$F,Raw!$C:$C,Y$5,Raw!$A:$A,$A$4,Raw!$B:$B,$A46)</f>
        <v>2728</v>
      </c>
      <c r="Z46" s="30">
        <f>SUMIFS(Raw!$F:$F,Raw!$C:$C,Z$5,Raw!$A:$A,$A$4,Raw!$B:$B,$A46)</f>
        <v>1101</v>
      </c>
      <c r="AA46" s="30">
        <f>SUMIFS(Raw!$F:$F,Raw!$C:$C,AA$5,Raw!$A:$A,$A$4,Raw!$B:$B,$A46)</f>
        <v>83</v>
      </c>
      <c r="AB46" s="30">
        <f>SUMIFS(Raw!$F:$F,Raw!$C:$C,AB$5,Raw!$A:$A,$A$4,Raw!$B:$B,$A46)</f>
        <v>513</v>
      </c>
      <c r="AC46" s="30">
        <f>SUMIFS(Raw!$F:$F,Raw!$C:$C,AC$5,Raw!$A:$A,$A$4,Raw!$B:$B,$A46)</f>
        <v>37</v>
      </c>
      <c r="AD46" s="30">
        <f>SUMIFS(Raw!$F:$F,Raw!$C:$C,AD$5,Raw!$A:$A,$A$4,Raw!$B:$B,$A46)</f>
        <v>1138</v>
      </c>
      <c r="AE46" s="30">
        <f>SUMIFS(Raw!$F:$F,Raw!$C:$C,AE$5,Raw!$A:$A,$A$4,Raw!$B:$B,$A46)</f>
        <v>2914</v>
      </c>
      <c r="AF46" s="30">
        <f>SUMIFS(Raw!$F:$F,Raw!$C:$C,AF$5,Raw!$A:$A,$A$4,Raw!$B:$B,$A46)</f>
        <v>1974</v>
      </c>
      <c r="AG46" s="30">
        <f>SUMIFS(Raw!$F:$F,Raw!$C:$C,AG$5,Raw!$A:$A,$A$4,Raw!$B:$B,$A46)</f>
        <v>458</v>
      </c>
      <c r="AH46" s="30">
        <f>SUMIFS(Raw!$F:$F,Raw!$C:$C,AH$5,Raw!$A:$A,$A$4,Raw!$B:$B,$A46)</f>
        <v>688</v>
      </c>
      <c r="AI46" s="30">
        <f>SUMIFS(Raw!$F:$F,Raw!$C:$C,AI$5,Raw!$A:$A,$A$4,Raw!$B:$B,$A46)</f>
        <v>903</v>
      </c>
      <c r="AJ46" s="30">
        <f>SUMIFS(Raw!$F:$F,Raw!$C:$C,AJ$5,Raw!$A:$A,$A$4,Raw!$B:$B,$A46)</f>
        <v>2</v>
      </c>
      <c r="AK46" s="30">
        <f>SUMIFS(Raw!$F:$F,Raw!$C:$C,AK$5,Raw!$A:$A,$A$4,Raw!$B:$B,$A46)</f>
        <v>435</v>
      </c>
    </row>
    <row r="47" spans="1:37" x14ac:dyDescent="0.25">
      <c r="A47" s="25" t="str">
        <f>IF(Refs!A40="","",Refs!A40)</f>
        <v>111AG9</v>
      </c>
      <c r="B47" s="3" t="str">
        <f>IF(Refs!B40="","",Refs!B40)</f>
        <v>Thames Valley</v>
      </c>
      <c r="C47" s="25" t="str">
        <f>IF(Refs!D40="","",Refs!D40)</f>
        <v>Area</v>
      </c>
      <c r="D47" s="30">
        <f>SUMIFS(Raw!$F:$F,Raw!$C:$C,D$5,Raw!$A:$A,$A$4,Raw!$B:$B,$A47)</f>
        <v>83065</v>
      </c>
      <c r="E47" s="30">
        <f>SUMIFS(Raw!$F:$F,Raw!$C:$C,E$5,Raw!$A:$A,$A$4,Raw!$B:$B,$A47)</f>
        <v>76136</v>
      </c>
      <c r="F47" s="30">
        <f>SUMIFS(Raw!$F:$F,Raw!$C:$C,F$5,Raw!$A:$A,$A$4,Raw!$B:$B,$A47)</f>
        <v>39320</v>
      </c>
      <c r="G47" s="30">
        <f>SUMIFS(Raw!$F:$F,Raw!$C:$C,G$5,Raw!$A:$A,$A$4,Raw!$B:$B,$A47)</f>
        <v>6929</v>
      </c>
      <c r="H47" s="30">
        <f>SUMIFS(Raw!$F:$F,Raw!$C:$C,H$5,Raw!$A:$A,$A$4,Raw!$B:$B,$A47)</f>
        <v>762</v>
      </c>
      <c r="I47" s="30">
        <f>SUMIFS(Raw!$F:$F,Raw!$C:$C,I$5,Raw!$A:$A,$A$4,Raw!$B:$B,$A47)</f>
        <v>677</v>
      </c>
      <c r="J47" s="30">
        <f>SUMIFS(Raw!$F:$F,Raw!$C:$C,J$5,Raw!$A:$A,$A$4,Raw!$B:$B,$A47)</f>
        <v>5490</v>
      </c>
      <c r="K47" s="30">
        <f>SUMIFS(Raw!$F:$F,Raw!$C:$C,K$5,Raw!$A:$A,$A$4,Raw!$B:$B,$A47)</f>
        <v>15705432</v>
      </c>
      <c r="L47" s="30">
        <f>_xlfn.MINIFS(Raw!$F:$F,Raw!$C:$C,L$5,Raw!$A:$A,$A$4,Raw!$B:$B,$A47, Raw!$F:$F, "&lt;&gt;0")</f>
        <v>247</v>
      </c>
      <c r="M47" s="30">
        <f>_xlfn.MAXIFS(Raw!$F:$F,Raw!$C:$C,M$5,Raw!$A:$A,$A$4,Raw!$B:$B,$A47)</f>
        <v>1906</v>
      </c>
      <c r="N47" s="30">
        <f>_xlfn.MINIFS(Raw!$F:$F,Raw!$C:$C,N$5,Raw!$A:$A,$A$4,Raw!$B:$B,$A47, Raw!$F:$F, "&lt;&gt;0")</f>
        <v>314</v>
      </c>
      <c r="O47" s="30">
        <f>_xlfn.MAXIFS(Raw!$F:$F,Raw!$C:$C,O$5,Raw!$A:$A,$A$4,Raw!$B:$B,$A47)</f>
        <v>2043</v>
      </c>
      <c r="P47" s="30">
        <f>SUMIFS(Raw!$F:$F,Raw!$C:$C,P$5,Raw!$A:$A,$A$4,Raw!$B:$B,$A47)</f>
        <v>67741</v>
      </c>
      <c r="Q47" s="30">
        <f>SUMIFS(Raw!$F:$F,Raw!$C:$C,Q$5,Raw!$A:$A,$A$4,Raw!$B:$B,$A47)</f>
        <v>23660</v>
      </c>
      <c r="R47" s="30">
        <f>SUMIFS(Raw!$F:$F,Raw!$C:$C,R$5,Raw!$A:$A,$A$4,Raw!$B:$B,$A47)</f>
        <v>11521</v>
      </c>
      <c r="S47" s="30">
        <f>SUMIFS(Raw!$F:$F,Raw!$C:$C,S$5,Raw!$A:$A,$A$4,Raw!$B:$B,$A47)</f>
        <v>3396</v>
      </c>
      <c r="T47" s="30">
        <f>SUMIFS(Raw!$F:$F,Raw!$C:$C,T$5,Raw!$A:$A,$A$4,Raw!$B:$B,$A47)</f>
        <v>7670</v>
      </c>
      <c r="U47" s="30">
        <f>SUMIFS(Raw!$F:$F,Raw!$C:$C,U$5,Raw!$A:$A,$A$4,Raw!$B:$B,$A47)</f>
        <v>6471</v>
      </c>
      <c r="V47" s="30">
        <f>SUMIFS(Raw!$F:$F,Raw!$C:$C,V$5,Raw!$A:$A,$A$4,Raw!$B:$B,$A47)</f>
        <v>2612</v>
      </c>
      <c r="W47" s="30">
        <f>SUMIFS(Raw!$F:$F,Raw!$C:$C,W$5,Raw!$A:$A,$A$4,Raw!$B:$B,$A47)</f>
        <v>156</v>
      </c>
      <c r="X47" s="30">
        <f>SUMIFS(Raw!$F:$F,Raw!$C:$C,X$5,Raw!$A:$A,$A$4,Raw!$B:$B,$A47)</f>
        <v>23872</v>
      </c>
      <c r="Y47" s="30">
        <f>SUMIFS(Raw!$F:$F,Raw!$C:$C,Y$5,Raw!$A:$A,$A$4,Raw!$B:$B,$A47)</f>
        <v>13475</v>
      </c>
      <c r="Z47" s="30">
        <f>SUMIFS(Raw!$F:$F,Raw!$C:$C,Z$5,Raw!$A:$A,$A$4,Raw!$B:$B,$A47)</f>
        <v>2410</v>
      </c>
      <c r="AA47" s="30">
        <f>SUMIFS(Raw!$F:$F,Raw!$C:$C,AA$5,Raw!$A:$A,$A$4,Raw!$B:$B,$A47)</f>
        <v>325</v>
      </c>
      <c r="AB47" s="30">
        <f>SUMIFS(Raw!$F:$F,Raw!$C:$C,AB$5,Raw!$A:$A,$A$4,Raw!$B:$B,$A47)</f>
        <v>1282</v>
      </c>
      <c r="AC47" s="30">
        <f>SUMIFS(Raw!$F:$F,Raw!$C:$C,AC$5,Raw!$A:$A,$A$4,Raw!$B:$B,$A47)</f>
        <v>751</v>
      </c>
      <c r="AD47" s="30">
        <f>SUMIFS(Raw!$F:$F,Raw!$C:$C,AD$5,Raw!$A:$A,$A$4,Raw!$B:$B,$A47)</f>
        <v>3754</v>
      </c>
      <c r="AE47" s="30">
        <f>SUMIFS(Raw!$F:$F,Raw!$C:$C,AE$5,Raw!$A:$A,$A$4,Raw!$B:$B,$A47)</f>
        <v>7549</v>
      </c>
      <c r="AF47" s="30">
        <f>SUMIFS(Raw!$F:$F,Raw!$C:$C,AF$5,Raw!$A:$A,$A$4,Raw!$B:$B,$A47)</f>
        <v>3108</v>
      </c>
      <c r="AG47" s="30">
        <f>SUMIFS(Raw!$F:$F,Raw!$C:$C,AG$5,Raw!$A:$A,$A$4,Raw!$B:$B,$A47)</f>
        <v>17404</v>
      </c>
      <c r="AH47" s="30">
        <f>SUMIFS(Raw!$F:$F,Raw!$C:$C,AH$5,Raw!$A:$A,$A$4,Raw!$B:$B,$A47)</f>
        <v>791</v>
      </c>
      <c r="AI47" s="30">
        <f>SUMIFS(Raw!$F:$F,Raw!$C:$C,AI$5,Raw!$A:$A,$A$4,Raw!$B:$B,$A47)</f>
        <v>1607</v>
      </c>
      <c r="AJ47" s="30">
        <f>SUMIFS(Raw!$F:$F,Raw!$C:$C,AJ$5,Raw!$A:$A,$A$4,Raw!$B:$B,$A47)</f>
        <v>0</v>
      </c>
      <c r="AK47" s="30">
        <f>SUMIFS(Raw!$F:$F,Raw!$C:$C,AK$5,Raw!$A:$A,$A$4,Raw!$B:$B,$A47)</f>
        <v>3483</v>
      </c>
    </row>
    <row r="48" spans="1:37" ht="20.399999999999999" customHeight="1" x14ac:dyDescent="0.25">
      <c r="A48" s="25" t="str">
        <f>IF(Refs!A41="","",Refs!A41)</f>
        <v>111AL6</v>
      </c>
      <c r="B48" s="3" t="str">
        <f>IF(Refs!B41="","",Refs!B41)</f>
        <v>BaNES, Swindon &amp; Wiltshire (Medvivo-PPG)</v>
      </c>
      <c r="C48" s="25" t="str">
        <f>IF(Refs!D41="","",Refs!D41)</f>
        <v>Area</v>
      </c>
      <c r="D48" s="30">
        <f>SUMIFS(Raw!$F:$F,Raw!$C:$C,D$5,Raw!$A:$A,$A$4,Raw!$B:$B,$A48)</f>
        <v>38391</v>
      </c>
      <c r="E48" s="30">
        <f>SUMIFS(Raw!$F:$F,Raw!$C:$C,E$5,Raw!$A:$A,$A$4,Raw!$B:$B,$A48)</f>
        <v>35324</v>
      </c>
      <c r="F48" s="30">
        <f>SUMIFS(Raw!$F:$F,Raw!$C:$C,F$5,Raw!$A:$A,$A$4,Raw!$B:$B,$A48)</f>
        <v>25700</v>
      </c>
      <c r="G48" s="30">
        <f>SUMIFS(Raw!$F:$F,Raw!$C:$C,G$5,Raw!$A:$A,$A$4,Raw!$B:$B,$A48)</f>
        <v>1820</v>
      </c>
      <c r="H48" s="30">
        <f>SUMIFS(Raw!$F:$F,Raw!$C:$C,H$5,Raw!$A:$A,$A$4,Raw!$B:$B,$A48)</f>
        <v>726</v>
      </c>
      <c r="I48" s="30">
        <f>SUMIFS(Raw!$F:$F,Raw!$C:$C,I$5,Raw!$A:$A,$A$4,Raw!$B:$B,$A48)</f>
        <v>381</v>
      </c>
      <c r="J48" s="30">
        <f>SUMIFS(Raw!$F:$F,Raw!$C:$C,J$5,Raw!$A:$A,$A$4,Raw!$B:$B,$A48)</f>
        <v>713</v>
      </c>
      <c r="K48" s="30">
        <f>SUMIFS(Raw!$F:$F,Raw!$C:$C,K$5,Raw!$A:$A,$A$4,Raw!$B:$B,$A48)</f>
        <v>2852275</v>
      </c>
      <c r="L48" s="30">
        <f>_xlfn.MINIFS(Raw!$F:$F,Raw!$C:$C,L$5,Raw!$A:$A,$A$4,Raw!$B:$B,$A48, Raw!$F:$F, "&lt;&gt;0")</f>
        <v>63</v>
      </c>
      <c r="M48" s="30">
        <f>_xlfn.MAXIFS(Raw!$F:$F,Raw!$C:$C,M$5,Raw!$A:$A,$A$4,Raw!$B:$B,$A48)</f>
        <v>1142</v>
      </c>
      <c r="N48" s="30">
        <f>_xlfn.MINIFS(Raw!$F:$F,Raw!$C:$C,N$5,Raw!$A:$A,$A$4,Raw!$B:$B,$A48, Raw!$F:$F, "&lt;&gt;0")</f>
        <v>113</v>
      </c>
      <c r="O48" s="30">
        <f>_xlfn.MAXIFS(Raw!$F:$F,Raw!$C:$C,O$5,Raw!$A:$A,$A$4,Raw!$B:$B,$A48)</f>
        <v>1296</v>
      </c>
      <c r="P48" s="30">
        <f>SUMIFS(Raw!$F:$F,Raw!$C:$C,P$5,Raw!$A:$A,$A$4,Raw!$B:$B,$A48)</f>
        <v>30607</v>
      </c>
      <c r="Q48" s="30">
        <f>SUMIFS(Raw!$F:$F,Raw!$C:$C,Q$5,Raw!$A:$A,$A$4,Raw!$B:$B,$A48)</f>
        <v>17162</v>
      </c>
      <c r="R48" s="30">
        <f>SUMIFS(Raw!$F:$F,Raw!$C:$C,R$5,Raw!$A:$A,$A$4,Raw!$B:$B,$A48)</f>
        <v>7826</v>
      </c>
      <c r="S48" s="30">
        <f>SUMIFS(Raw!$F:$F,Raw!$C:$C,S$5,Raw!$A:$A,$A$4,Raw!$B:$B,$A48)</f>
        <v>3226</v>
      </c>
      <c r="T48" s="30">
        <f>SUMIFS(Raw!$F:$F,Raw!$C:$C,T$5,Raw!$A:$A,$A$4,Raw!$B:$B,$A48)</f>
        <v>3029</v>
      </c>
      <c r="U48" s="30">
        <f>SUMIFS(Raw!$F:$F,Raw!$C:$C,U$5,Raw!$A:$A,$A$4,Raw!$B:$B,$A48)</f>
        <v>3058</v>
      </c>
      <c r="V48" s="30">
        <f>SUMIFS(Raw!$F:$F,Raw!$C:$C,V$5,Raw!$A:$A,$A$4,Raw!$B:$B,$A48)</f>
        <v>796</v>
      </c>
      <c r="W48" s="30">
        <f>SUMIFS(Raw!$F:$F,Raw!$C:$C,W$5,Raw!$A:$A,$A$4,Raw!$B:$B,$A48)</f>
        <v>0</v>
      </c>
      <c r="X48" s="30">
        <f>SUMIFS(Raw!$F:$F,Raw!$C:$C,X$5,Raw!$A:$A,$A$4,Raw!$B:$B,$A48)</f>
        <v>10884</v>
      </c>
      <c r="Y48" s="30">
        <f>SUMIFS(Raw!$F:$F,Raw!$C:$C,Y$5,Raw!$A:$A,$A$4,Raw!$B:$B,$A48)</f>
        <v>1294</v>
      </c>
      <c r="Z48" s="30">
        <f>SUMIFS(Raw!$F:$F,Raw!$C:$C,Z$5,Raw!$A:$A,$A$4,Raw!$B:$B,$A48)</f>
        <v>2158</v>
      </c>
      <c r="AA48" s="30">
        <f>SUMIFS(Raw!$F:$F,Raw!$C:$C,AA$5,Raw!$A:$A,$A$4,Raw!$B:$B,$A48)</f>
        <v>133</v>
      </c>
      <c r="AB48" s="30">
        <f>SUMIFS(Raw!$F:$F,Raw!$C:$C,AB$5,Raw!$A:$A,$A$4,Raw!$B:$B,$A48)</f>
        <v>699</v>
      </c>
      <c r="AC48" s="30">
        <f>SUMIFS(Raw!$F:$F,Raw!$C:$C,AC$5,Raw!$A:$A,$A$4,Raw!$B:$B,$A48)</f>
        <v>228</v>
      </c>
      <c r="AD48" s="30">
        <f>SUMIFS(Raw!$F:$F,Raw!$C:$C,AD$5,Raw!$A:$A,$A$4,Raw!$B:$B,$A48)</f>
        <v>5686</v>
      </c>
      <c r="AE48" s="30">
        <f>SUMIFS(Raw!$F:$F,Raw!$C:$C,AE$5,Raw!$A:$A,$A$4,Raw!$B:$B,$A48)</f>
        <v>3438</v>
      </c>
      <c r="AF48" s="30">
        <f>SUMIFS(Raw!$F:$F,Raw!$C:$C,AF$5,Raw!$A:$A,$A$4,Raw!$B:$B,$A48)</f>
        <v>1673</v>
      </c>
      <c r="AG48" s="30">
        <f>SUMIFS(Raw!$F:$F,Raw!$C:$C,AG$5,Raw!$A:$A,$A$4,Raw!$B:$B,$A48)</f>
        <v>915</v>
      </c>
      <c r="AH48" s="30">
        <f>SUMIFS(Raw!$F:$F,Raw!$C:$C,AH$5,Raw!$A:$A,$A$4,Raw!$B:$B,$A48)</f>
        <v>481</v>
      </c>
      <c r="AI48" s="30">
        <f>SUMIFS(Raw!$F:$F,Raw!$C:$C,AI$5,Raw!$A:$A,$A$4,Raw!$B:$B,$A48)</f>
        <v>131</v>
      </c>
      <c r="AJ48" s="30">
        <f>SUMIFS(Raw!$F:$F,Raw!$C:$C,AJ$5,Raw!$A:$A,$A$4,Raw!$B:$B,$A48)</f>
        <v>0</v>
      </c>
      <c r="AK48" s="30">
        <f>SUMIFS(Raw!$F:$F,Raw!$C:$C,AK$5,Raw!$A:$A,$A$4,Raw!$B:$B,$A48)</f>
        <v>762</v>
      </c>
    </row>
    <row r="49" spans="1:37" x14ac:dyDescent="0.25">
      <c r="A49" s="25" t="str">
        <f>IF(Refs!A42="","",Refs!A42)</f>
        <v>111AI5</v>
      </c>
      <c r="B49" s="3" t="str">
        <f>IF(Refs!B42="","",Refs!B42)</f>
        <v>Bristol, North Somerset &amp; South Gloucestershire (BRISDOC)</v>
      </c>
      <c r="C49" s="25" t="str">
        <f>IF(Refs!D42="","",Refs!D42)</f>
        <v>Area</v>
      </c>
      <c r="D49" s="30">
        <f>SUMIFS(Raw!$F:$F,Raw!$C:$C,D$5,Raw!$A:$A,$A$4,Raw!$B:$B,$A49)</f>
        <v>36199</v>
      </c>
      <c r="E49" s="30">
        <f>SUMIFS(Raw!$F:$F,Raw!$C:$C,E$5,Raw!$A:$A,$A$4,Raw!$B:$B,$A49)</f>
        <v>32829</v>
      </c>
      <c r="F49" s="30">
        <f>SUMIFS(Raw!$F:$F,Raw!$C:$C,F$5,Raw!$A:$A,$A$4,Raw!$B:$B,$A49)</f>
        <v>20273</v>
      </c>
      <c r="G49" s="30">
        <f>SUMIFS(Raw!$F:$F,Raw!$C:$C,G$5,Raw!$A:$A,$A$4,Raw!$B:$B,$A49)</f>
        <v>1514</v>
      </c>
      <c r="H49" s="30">
        <f>SUMIFS(Raw!$F:$F,Raw!$C:$C,H$5,Raw!$A:$A,$A$4,Raw!$B:$B,$A49)</f>
        <v>342</v>
      </c>
      <c r="I49" s="30">
        <f>SUMIFS(Raw!$F:$F,Raw!$C:$C,I$5,Raw!$A:$A,$A$4,Raw!$B:$B,$A49)</f>
        <v>235</v>
      </c>
      <c r="J49" s="30">
        <f>SUMIFS(Raw!$F:$F,Raw!$C:$C,J$5,Raw!$A:$A,$A$4,Raw!$B:$B,$A49)</f>
        <v>937</v>
      </c>
      <c r="K49" s="30">
        <f>SUMIFS(Raw!$F:$F,Raw!$C:$C,K$5,Raw!$A:$A,$A$4,Raw!$B:$B,$A49)</f>
        <v>3883489</v>
      </c>
      <c r="L49" s="30">
        <f>_xlfn.MINIFS(Raw!$F:$F,Raw!$C:$C,L$5,Raw!$A:$A,$A$4,Raw!$B:$B,$A49, Raw!$F:$F, "&lt;&gt;0")</f>
        <v>44</v>
      </c>
      <c r="M49" s="30">
        <f>_xlfn.MAXIFS(Raw!$F:$F,Raw!$C:$C,M$5,Raw!$A:$A,$A$4,Raw!$B:$B,$A49)</f>
        <v>1244</v>
      </c>
      <c r="N49" s="30">
        <f>_xlfn.MINIFS(Raw!$F:$F,Raw!$C:$C,N$5,Raw!$A:$A,$A$4,Raw!$B:$B,$A49, Raw!$F:$F, "&lt;&gt;0")</f>
        <v>110</v>
      </c>
      <c r="O49" s="30">
        <f>_xlfn.MAXIFS(Raw!$F:$F,Raw!$C:$C,O$5,Raw!$A:$A,$A$4,Raw!$B:$B,$A49)</f>
        <v>1435</v>
      </c>
      <c r="P49" s="30">
        <f>SUMIFS(Raw!$F:$F,Raw!$C:$C,P$5,Raw!$A:$A,$A$4,Raw!$B:$B,$A49)</f>
        <v>30603</v>
      </c>
      <c r="Q49" s="30">
        <f>SUMIFS(Raw!$F:$F,Raw!$C:$C,Q$5,Raw!$A:$A,$A$4,Raw!$B:$B,$A49)</f>
        <v>15764</v>
      </c>
      <c r="R49" s="30">
        <f>SUMIFS(Raw!$F:$F,Raw!$C:$C,R$5,Raw!$A:$A,$A$4,Raw!$B:$B,$A49)</f>
        <v>7579</v>
      </c>
      <c r="S49" s="30">
        <f>SUMIFS(Raw!$F:$F,Raw!$C:$C,S$5,Raw!$A:$A,$A$4,Raw!$B:$B,$A49)</f>
        <v>2429</v>
      </c>
      <c r="T49" s="30">
        <f>SUMIFS(Raw!$F:$F,Raw!$C:$C,T$5,Raw!$A:$A,$A$4,Raw!$B:$B,$A49)</f>
        <v>3722</v>
      </c>
      <c r="U49" s="30">
        <f>SUMIFS(Raw!$F:$F,Raw!$C:$C,U$5,Raw!$A:$A,$A$4,Raw!$B:$B,$A49)</f>
        <v>4097</v>
      </c>
      <c r="V49" s="30">
        <f>SUMIFS(Raw!$F:$F,Raw!$C:$C,V$5,Raw!$A:$A,$A$4,Raw!$B:$B,$A49)</f>
        <v>2503</v>
      </c>
      <c r="W49" s="30">
        <f>SUMIFS(Raw!$F:$F,Raw!$C:$C,W$5,Raw!$A:$A,$A$4,Raw!$B:$B,$A49)</f>
        <v>109</v>
      </c>
      <c r="X49" s="30">
        <f>SUMIFS(Raw!$F:$F,Raw!$C:$C,X$5,Raw!$A:$A,$A$4,Raw!$B:$B,$A49)</f>
        <v>5929</v>
      </c>
      <c r="Y49" s="30">
        <f>SUMIFS(Raw!$F:$F,Raw!$C:$C,Y$5,Raw!$A:$A,$A$4,Raw!$B:$B,$A49)</f>
        <v>1190</v>
      </c>
      <c r="Z49" s="30">
        <f>SUMIFS(Raw!$F:$F,Raw!$C:$C,Z$5,Raw!$A:$A,$A$4,Raw!$B:$B,$A49)</f>
        <v>642</v>
      </c>
      <c r="AA49" s="30">
        <f>SUMIFS(Raw!$F:$F,Raw!$C:$C,AA$5,Raw!$A:$A,$A$4,Raw!$B:$B,$A49)</f>
        <v>110</v>
      </c>
      <c r="AB49" s="30">
        <f>SUMIFS(Raw!$F:$F,Raw!$C:$C,AB$5,Raw!$A:$A,$A$4,Raw!$B:$B,$A49)</f>
        <v>521</v>
      </c>
      <c r="AC49" s="30">
        <f>SUMIFS(Raw!$F:$F,Raw!$C:$C,AC$5,Raw!$A:$A,$A$4,Raw!$B:$B,$A49)</f>
        <v>502</v>
      </c>
      <c r="AD49" s="30">
        <f>SUMIFS(Raw!$F:$F,Raw!$C:$C,AD$5,Raw!$A:$A,$A$4,Raw!$B:$B,$A49)</f>
        <v>7145</v>
      </c>
      <c r="AE49" s="30">
        <f>SUMIFS(Raw!$F:$F,Raw!$C:$C,AE$5,Raw!$A:$A,$A$4,Raw!$B:$B,$A49)</f>
        <v>5087</v>
      </c>
      <c r="AF49" s="30">
        <f>SUMIFS(Raw!$F:$F,Raw!$C:$C,AF$5,Raw!$A:$A,$A$4,Raw!$B:$B,$A49)</f>
        <v>1854</v>
      </c>
      <c r="AG49" s="30">
        <f>SUMIFS(Raw!$F:$F,Raw!$C:$C,AG$5,Raw!$A:$A,$A$4,Raw!$B:$B,$A49)</f>
        <v>12</v>
      </c>
      <c r="AH49" s="30">
        <f>SUMIFS(Raw!$F:$F,Raw!$C:$C,AH$5,Raw!$A:$A,$A$4,Raw!$B:$B,$A49)</f>
        <v>5</v>
      </c>
      <c r="AI49" s="30">
        <f>SUMIFS(Raw!$F:$F,Raw!$C:$C,AI$5,Raw!$A:$A,$A$4,Raw!$B:$B,$A49)</f>
        <v>11</v>
      </c>
      <c r="AJ49" s="30">
        <f>SUMIFS(Raw!$F:$F,Raw!$C:$C,AJ$5,Raw!$A:$A,$A$4,Raw!$B:$B,$A49)</f>
        <v>0</v>
      </c>
      <c r="AK49" s="30">
        <f>SUMIFS(Raw!$F:$F,Raw!$C:$C,AK$5,Raw!$A:$A,$A$4,Raw!$B:$B,$A49)</f>
        <v>8</v>
      </c>
    </row>
    <row r="50" spans="1:37" x14ac:dyDescent="0.25">
      <c r="A50" s="25" t="str">
        <f>IF(Refs!A43="","",Refs!A43)</f>
        <v>111AL3</v>
      </c>
      <c r="B50" s="3" t="str">
        <f>IF(Refs!B43="","",Refs!B43)</f>
        <v>Cornwall (HUC)</v>
      </c>
      <c r="C50" s="25" t="str">
        <f>IF(Refs!D43="","",Refs!D43)</f>
        <v>Area</v>
      </c>
      <c r="D50" s="30">
        <f>SUMIFS(Raw!$F:$F,Raw!$C:$C,D$5,Raw!$A:$A,$A$4,Raw!$B:$B,$A50)</f>
        <v>22178</v>
      </c>
      <c r="E50" s="30">
        <f>SUMIFS(Raw!$F:$F,Raw!$C:$C,E$5,Raw!$A:$A,$A$4,Raw!$B:$B,$A50)</f>
        <v>16710</v>
      </c>
      <c r="F50" s="30">
        <f>SUMIFS(Raw!$F:$F,Raw!$C:$C,F$5,Raw!$A:$A,$A$4,Raw!$B:$B,$A50)</f>
        <v>8139</v>
      </c>
      <c r="G50" s="30">
        <f>SUMIFS(Raw!$F:$F,Raw!$C:$C,G$5,Raw!$A:$A,$A$4,Raw!$B:$B,$A50)</f>
        <v>4456</v>
      </c>
      <c r="H50" s="30">
        <f>SUMIFS(Raw!$F:$F,Raw!$C:$C,H$5,Raw!$A:$A,$A$4,Raw!$B:$B,$A50)</f>
        <v>359</v>
      </c>
      <c r="I50" s="30">
        <f>SUMIFS(Raw!$F:$F,Raw!$C:$C,I$5,Raw!$A:$A,$A$4,Raw!$B:$B,$A50)</f>
        <v>256</v>
      </c>
      <c r="J50" s="30">
        <f>SUMIFS(Raw!$F:$F,Raw!$C:$C,J$5,Raw!$A:$A,$A$4,Raw!$B:$B,$A50)</f>
        <v>3841</v>
      </c>
      <c r="K50" s="30">
        <f>SUMIFS(Raw!$F:$F,Raw!$C:$C,K$5,Raw!$A:$A,$A$4,Raw!$B:$B,$A50)</f>
        <v>7111747</v>
      </c>
      <c r="L50" s="30">
        <f>_xlfn.MINIFS(Raw!$F:$F,Raw!$C:$C,L$5,Raw!$A:$A,$A$4,Raw!$B:$B,$A50, Raw!$F:$F, "&lt;&gt;0")</f>
        <v>465</v>
      </c>
      <c r="M50" s="30">
        <f>_xlfn.MAXIFS(Raw!$F:$F,Raw!$C:$C,M$5,Raw!$A:$A,$A$4,Raw!$B:$B,$A50)</f>
        <v>3492</v>
      </c>
      <c r="N50" s="30">
        <f>_xlfn.MINIFS(Raw!$F:$F,Raw!$C:$C,N$5,Raw!$A:$A,$A$4,Raw!$B:$B,$A50, Raw!$F:$F, "&lt;&gt;0")</f>
        <v>664</v>
      </c>
      <c r="O50" s="30">
        <f>_xlfn.MAXIFS(Raw!$F:$F,Raw!$C:$C,O$5,Raw!$A:$A,$A$4,Raw!$B:$B,$A50)</f>
        <v>4271</v>
      </c>
      <c r="P50" s="30">
        <f>SUMIFS(Raw!$F:$F,Raw!$C:$C,P$5,Raw!$A:$A,$A$4,Raw!$B:$B,$A50)</f>
        <v>16476</v>
      </c>
      <c r="Q50" s="30">
        <f>SUMIFS(Raw!$F:$F,Raw!$C:$C,Q$5,Raw!$A:$A,$A$4,Raw!$B:$B,$A50)</f>
        <v>12746</v>
      </c>
      <c r="R50" s="30">
        <f>SUMIFS(Raw!$F:$F,Raw!$C:$C,R$5,Raw!$A:$A,$A$4,Raw!$B:$B,$A50)</f>
        <v>3453</v>
      </c>
      <c r="S50" s="30">
        <f>SUMIFS(Raw!$F:$F,Raw!$C:$C,S$5,Raw!$A:$A,$A$4,Raw!$B:$B,$A50)</f>
        <v>1891</v>
      </c>
      <c r="T50" s="30">
        <f>SUMIFS(Raw!$F:$F,Raw!$C:$C,T$5,Raw!$A:$A,$A$4,Raw!$B:$B,$A50)</f>
        <v>1857</v>
      </c>
      <c r="U50" s="30">
        <f>SUMIFS(Raw!$F:$F,Raw!$C:$C,U$5,Raw!$A:$A,$A$4,Raw!$B:$B,$A50)</f>
        <v>906</v>
      </c>
      <c r="V50" s="30">
        <f>SUMIFS(Raw!$F:$F,Raw!$C:$C,V$5,Raw!$A:$A,$A$4,Raw!$B:$B,$A50)</f>
        <v>851</v>
      </c>
      <c r="W50" s="30">
        <f>SUMIFS(Raw!$F:$F,Raw!$C:$C,W$5,Raw!$A:$A,$A$4,Raw!$B:$B,$A50)</f>
        <v>1</v>
      </c>
      <c r="X50" s="30">
        <f>SUMIFS(Raw!$F:$F,Raw!$C:$C,X$5,Raw!$A:$A,$A$4,Raw!$B:$B,$A50)</f>
        <v>3846</v>
      </c>
      <c r="Y50" s="30">
        <f>SUMIFS(Raw!$F:$F,Raw!$C:$C,Y$5,Raw!$A:$A,$A$4,Raw!$B:$B,$A50)</f>
        <v>1248</v>
      </c>
      <c r="Z50" s="30">
        <f>SUMIFS(Raw!$F:$F,Raw!$C:$C,Z$5,Raw!$A:$A,$A$4,Raw!$B:$B,$A50)</f>
        <v>619</v>
      </c>
      <c r="AA50" s="30">
        <f>SUMIFS(Raw!$F:$F,Raw!$C:$C,AA$5,Raw!$A:$A,$A$4,Raw!$B:$B,$A50)</f>
        <v>52</v>
      </c>
      <c r="AB50" s="30">
        <f>SUMIFS(Raw!$F:$F,Raw!$C:$C,AB$5,Raw!$A:$A,$A$4,Raw!$B:$B,$A50)</f>
        <v>839</v>
      </c>
      <c r="AC50" s="30">
        <f>SUMIFS(Raw!$F:$F,Raw!$C:$C,AC$5,Raw!$A:$A,$A$4,Raw!$B:$B,$A50)</f>
        <v>489</v>
      </c>
      <c r="AD50" s="30">
        <f>SUMIFS(Raw!$F:$F,Raw!$C:$C,AD$5,Raw!$A:$A,$A$4,Raw!$B:$B,$A50)</f>
        <v>6188</v>
      </c>
      <c r="AE50" s="30">
        <f>SUMIFS(Raw!$F:$F,Raw!$C:$C,AE$5,Raw!$A:$A,$A$4,Raw!$B:$B,$A50)</f>
        <v>431</v>
      </c>
      <c r="AF50" s="30">
        <f>SUMIFS(Raw!$F:$F,Raw!$C:$C,AF$5,Raw!$A:$A,$A$4,Raw!$B:$B,$A50)</f>
        <v>738</v>
      </c>
      <c r="AG50" s="30">
        <f>SUMIFS(Raw!$F:$F,Raw!$C:$C,AG$5,Raw!$A:$A,$A$4,Raw!$B:$B,$A50)</f>
        <v>2716</v>
      </c>
      <c r="AH50" s="30">
        <f>SUMIFS(Raw!$F:$F,Raw!$C:$C,AH$5,Raw!$A:$A,$A$4,Raw!$B:$B,$A50)</f>
        <v>0</v>
      </c>
      <c r="AI50" s="30">
        <f>SUMIFS(Raw!$F:$F,Raw!$C:$C,AI$5,Raw!$A:$A,$A$4,Raw!$B:$B,$A50)</f>
        <v>68</v>
      </c>
      <c r="AJ50" s="30">
        <f>SUMIFS(Raw!$F:$F,Raw!$C:$C,AJ$5,Raw!$A:$A,$A$4,Raw!$B:$B,$A50)</f>
        <v>0</v>
      </c>
      <c r="AK50" s="30">
        <f>SUMIFS(Raw!$F:$F,Raw!$C:$C,AK$5,Raw!$A:$A,$A$4,Raw!$B:$B,$A50)</f>
        <v>0</v>
      </c>
    </row>
    <row r="51" spans="1:37" x14ac:dyDescent="0.25">
      <c r="A51" s="25" t="str">
        <f>IF(Refs!A44="","",Refs!A44)</f>
        <v>111AL2</v>
      </c>
      <c r="B51" s="3" t="str">
        <f>IF(Refs!B44="","",Refs!B44)</f>
        <v>Devon (PPG)</v>
      </c>
      <c r="C51" s="25" t="str">
        <f>IF(Refs!D44="","",Refs!D44)</f>
        <v>Area</v>
      </c>
      <c r="D51" s="30">
        <f>SUMIFS(Raw!$F:$F,Raw!$C:$C,D$5,Raw!$A:$A,$A$4,Raw!$B:$B,$A51)</f>
        <v>34922</v>
      </c>
      <c r="E51" s="30">
        <f>SUMIFS(Raw!$F:$F,Raw!$C:$C,E$5,Raw!$A:$A,$A$4,Raw!$B:$B,$A51)</f>
        <v>31564</v>
      </c>
      <c r="F51" s="30">
        <f>SUMIFS(Raw!$F:$F,Raw!$C:$C,F$5,Raw!$A:$A,$A$4,Raw!$B:$B,$A51)</f>
        <v>19683</v>
      </c>
      <c r="G51" s="30">
        <f>SUMIFS(Raw!$F:$F,Raw!$C:$C,G$5,Raw!$A:$A,$A$4,Raw!$B:$B,$A51)</f>
        <v>1847</v>
      </c>
      <c r="H51" s="30">
        <f>SUMIFS(Raw!$F:$F,Raw!$C:$C,H$5,Raw!$A:$A,$A$4,Raw!$B:$B,$A51)</f>
        <v>393</v>
      </c>
      <c r="I51" s="30">
        <f>SUMIFS(Raw!$F:$F,Raw!$C:$C,I$5,Raw!$A:$A,$A$4,Raw!$B:$B,$A51)</f>
        <v>225</v>
      </c>
      <c r="J51" s="30">
        <f>SUMIFS(Raw!$F:$F,Raw!$C:$C,J$5,Raw!$A:$A,$A$4,Raw!$B:$B,$A51)</f>
        <v>1229</v>
      </c>
      <c r="K51" s="30">
        <f>SUMIFS(Raw!$F:$F,Raw!$C:$C,K$5,Raw!$A:$A,$A$4,Raw!$B:$B,$A51)</f>
        <v>4897827</v>
      </c>
      <c r="L51" s="30">
        <f>_xlfn.MINIFS(Raw!$F:$F,Raw!$C:$C,L$5,Raw!$A:$A,$A$4,Raw!$B:$B,$A51, Raw!$F:$F, "&lt;&gt;0")</f>
        <v>106</v>
      </c>
      <c r="M51" s="30">
        <f>_xlfn.MAXIFS(Raw!$F:$F,Raw!$C:$C,M$5,Raw!$A:$A,$A$4,Raw!$B:$B,$A51)</f>
        <v>1305</v>
      </c>
      <c r="N51" s="30">
        <f>_xlfn.MINIFS(Raw!$F:$F,Raw!$C:$C,N$5,Raw!$A:$A,$A$4,Raw!$B:$B,$A51, Raw!$F:$F, "&lt;&gt;0")</f>
        <v>223</v>
      </c>
      <c r="O51" s="30">
        <f>_xlfn.MAXIFS(Raw!$F:$F,Raw!$C:$C,O$5,Raw!$A:$A,$A$4,Raw!$B:$B,$A51)</f>
        <v>1437</v>
      </c>
      <c r="P51" s="30">
        <f>SUMIFS(Raw!$F:$F,Raw!$C:$C,P$5,Raw!$A:$A,$A$4,Raw!$B:$B,$A51)</f>
        <v>29001</v>
      </c>
      <c r="Q51" s="30">
        <f>SUMIFS(Raw!$F:$F,Raw!$C:$C,Q$5,Raw!$A:$A,$A$4,Raw!$B:$B,$A51)</f>
        <v>17050</v>
      </c>
      <c r="R51" s="30">
        <f>SUMIFS(Raw!$F:$F,Raw!$C:$C,R$5,Raw!$A:$A,$A$4,Raw!$B:$B,$A51)</f>
        <v>8412</v>
      </c>
      <c r="S51" s="30">
        <f>SUMIFS(Raw!$F:$F,Raw!$C:$C,S$5,Raw!$A:$A,$A$4,Raw!$B:$B,$A51)</f>
        <v>2617</v>
      </c>
      <c r="T51" s="30">
        <f>SUMIFS(Raw!$F:$F,Raw!$C:$C,T$5,Raw!$A:$A,$A$4,Raw!$B:$B,$A51)</f>
        <v>4527</v>
      </c>
      <c r="U51" s="30">
        <f>SUMIFS(Raw!$F:$F,Raw!$C:$C,U$5,Raw!$A:$A,$A$4,Raw!$B:$B,$A51)</f>
        <v>3605</v>
      </c>
      <c r="V51" s="30">
        <f>SUMIFS(Raw!$F:$F,Raw!$C:$C,V$5,Raw!$A:$A,$A$4,Raw!$B:$B,$A51)</f>
        <v>2461</v>
      </c>
      <c r="W51" s="30">
        <f>SUMIFS(Raw!$F:$F,Raw!$C:$C,W$5,Raw!$A:$A,$A$4,Raw!$B:$B,$A51)</f>
        <v>30</v>
      </c>
      <c r="X51" s="30">
        <f>SUMIFS(Raw!$F:$F,Raw!$C:$C,X$5,Raw!$A:$A,$A$4,Raw!$B:$B,$A51)</f>
        <v>10201</v>
      </c>
      <c r="Y51" s="30">
        <f>SUMIFS(Raw!$F:$F,Raw!$C:$C,Y$5,Raw!$A:$A,$A$4,Raw!$B:$B,$A51)</f>
        <v>3716</v>
      </c>
      <c r="Z51" s="30">
        <f>SUMIFS(Raw!$F:$F,Raw!$C:$C,Z$5,Raw!$A:$A,$A$4,Raw!$B:$B,$A51)</f>
        <v>623</v>
      </c>
      <c r="AA51" s="30">
        <f>SUMIFS(Raw!$F:$F,Raw!$C:$C,AA$5,Raw!$A:$A,$A$4,Raw!$B:$B,$A51)</f>
        <v>111</v>
      </c>
      <c r="AB51" s="30">
        <f>SUMIFS(Raw!$F:$F,Raw!$C:$C,AB$5,Raw!$A:$A,$A$4,Raw!$B:$B,$A51)</f>
        <v>795</v>
      </c>
      <c r="AC51" s="30">
        <f>SUMIFS(Raw!$F:$F,Raw!$C:$C,AC$5,Raw!$A:$A,$A$4,Raw!$B:$B,$A51)</f>
        <v>47</v>
      </c>
      <c r="AD51" s="30">
        <f>SUMIFS(Raw!$F:$F,Raw!$C:$C,AD$5,Raw!$A:$A,$A$4,Raw!$B:$B,$A51)</f>
        <v>1272</v>
      </c>
      <c r="AE51" s="30">
        <f>SUMIFS(Raw!$F:$F,Raw!$C:$C,AE$5,Raw!$A:$A,$A$4,Raw!$B:$B,$A51)</f>
        <v>3794</v>
      </c>
      <c r="AF51" s="30">
        <f>SUMIFS(Raw!$F:$F,Raw!$C:$C,AF$5,Raw!$A:$A,$A$4,Raw!$B:$B,$A51)</f>
        <v>1820</v>
      </c>
      <c r="AG51" s="30">
        <f>SUMIFS(Raw!$F:$F,Raw!$C:$C,AG$5,Raw!$A:$A,$A$4,Raw!$B:$B,$A51)</f>
        <v>646</v>
      </c>
      <c r="AH51" s="30">
        <f>SUMIFS(Raw!$F:$F,Raw!$C:$C,AH$5,Raw!$A:$A,$A$4,Raw!$B:$B,$A51)</f>
        <v>40</v>
      </c>
      <c r="AI51" s="30">
        <f>SUMIFS(Raw!$F:$F,Raw!$C:$C,AI$5,Raw!$A:$A,$A$4,Raw!$B:$B,$A51)</f>
        <v>1387</v>
      </c>
      <c r="AJ51" s="30">
        <f>SUMIFS(Raw!$F:$F,Raw!$C:$C,AJ$5,Raw!$A:$A,$A$4,Raw!$B:$B,$A51)</f>
        <v>0</v>
      </c>
      <c r="AK51" s="30">
        <f>SUMIFS(Raw!$F:$F,Raw!$C:$C,AK$5,Raw!$A:$A,$A$4,Raw!$B:$B,$A51)</f>
        <v>1</v>
      </c>
    </row>
    <row r="52" spans="1:37" x14ac:dyDescent="0.25">
      <c r="A52" s="25" t="str">
        <f>IF(Refs!A45="","",Refs!A45)</f>
        <v>111AI4</v>
      </c>
      <c r="B52" s="3" t="str">
        <f>IF(Refs!B45="","",Refs!B45)</f>
        <v>Dorset (DHC)</v>
      </c>
      <c r="C52" s="25" t="str">
        <f>IF(Refs!D45="","",Refs!D45)</f>
        <v>Area</v>
      </c>
      <c r="D52" s="30">
        <f>SUMIFS(Raw!$F:$F,Raw!$C:$C,D$5,Raw!$A:$A,$A$4,Raw!$B:$B,$A52)</f>
        <v>33552</v>
      </c>
      <c r="E52" s="30">
        <f>SUMIFS(Raw!$F:$F,Raw!$C:$C,E$5,Raw!$A:$A,$A$4,Raw!$B:$B,$A52)</f>
        <v>27718</v>
      </c>
      <c r="F52" s="30">
        <f>SUMIFS(Raw!$F:$F,Raw!$C:$C,F$5,Raw!$A:$A,$A$4,Raw!$B:$B,$A52)</f>
        <v>24034</v>
      </c>
      <c r="G52" s="30">
        <f>SUMIFS(Raw!$F:$F,Raw!$C:$C,G$5,Raw!$A:$A,$A$4,Raw!$B:$B,$A52)</f>
        <v>699</v>
      </c>
      <c r="H52" s="30">
        <f>SUMIFS(Raw!$F:$F,Raw!$C:$C,H$5,Raw!$A:$A,$A$4,Raw!$B:$B,$A52)</f>
        <v>187</v>
      </c>
      <c r="I52" s="30">
        <f>SUMIFS(Raw!$F:$F,Raw!$C:$C,I$5,Raw!$A:$A,$A$4,Raw!$B:$B,$A52)</f>
        <v>85</v>
      </c>
      <c r="J52" s="30">
        <f>SUMIFS(Raw!$F:$F,Raw!$C:$C,J$5,Raw!$A:$A,$A$4,Raw!$B:$B,$A52)</f>
        <v>427</v>
      </c>
      <c r="K52" s="30">
        <f>SUMIFS(Raw!$F:$F,Raw!$C:$C,K$5,Raw!$A:$A,$A$4,Raw!$B:$B,$A52)</f>
        <v>844532</v>
      </c>
      <c r="L52" s="30">
        <f>_xlfn.MINIFS(Raw!$F:$F,Raw!$C:$C,L$5,Raw!$A:$A,$A$4,Raw!$B:$B,$A52, Raw!$F:$F, "&lt;&gt;0")</f>
        <v>6</v>
      </c>
      <c r="M52" s="30">
        <f>_xlfn.MAXIFS(Raw!$F:$F,Raw!$C:$C,M$5,Raw!$A:$A,$A$4,Raw!$B:$B,$A52)</f>
        <v>800</v>
      </c>
      <c r="N52" s="30">
        <f>_xlfn.MINIFS(Raw!$F:$F,Raw!$C:$C,N$5,Raw!$A:$A,$A$4,Raw!$B:$B,$A52, Raw!$F:$F, "&lt;&gt;0")</f>
        <v>38</v>
      </c>
      <c r="O52" s="30">
        <f>_xlfn.MAXIFS(Raw!$F:$F,Raw!$C:$C,O$5,Raw!$A:$A,$A$4,Raw!$B:$B,$A52)</f>
        <v>923</v>
      </c>
      <c r="P52" s="30">
        <f>SUMIFS(Raw!$F:$F,Raw!$C:$C,P$5,Raw!$A:$A,$A$4,Raw!$B:$B,$A52)</f>
        <v>27408</v>
      </c>
      <c r="Q52" s="30">
        <f>SUMIFS(Raw!$F:$F,Raw!$C:$C,Q$5,Raw!$A:$A,$A$4,Raw!$B:$B,$A52)</f>
        <v>11139</v>
      </c>
      <c r="R52" s="30">
        <f>SUMIFS(Raw!$F:$F,Raw!$C:$C,R$5,Raw!$A:$A,$A$4,Raw!$B:$B,$A52)</f>
        <v>6403</v>
      </c>
      <c r="S52" s="30">
        <f>SUMIFS(Raw!$F:$F,Raw!$C:$C,S$5,Raw!$A:$A,$A$4,Raw!$B:$B,$A52)</f>
        <v>1840</v>
      </c>
      <c r="T52" s="30">
        <f>SUMIFS(Raw!$F:$F,Raw!$C:$C,T$5,Raw!$A:$A,$A$4,Raw!$B:$B,$A52)</f>
        <v>3426</v>
      </c>
      <c r="U52" s="30">
        <f>SUMIFS(Raw!$F:$F,Raw!$C:$C,U$5,Raw!$A:$A,$A$4,Raw!$B:$B,$A52)</f>
        <v>3017</v>
      </c>
      <c r="V52" s="30">
        <f>SUMIFS(Raw!$F:$F,Raw!$C:$C,V$5,Raw!$A:$A,$A$4,Raw!$B:$B,$A52)</f>
        <v>2081</v>
      </c>
      <c r="W52" s="30">
        <f>SUMIFS(Raw!$F:$F,Raw!$C:$C,W$5,Raw!$A:$A,$A$4,Raw!$B:$B,$A52)</f>
        <v>0</v>
      </c>
      <c r="X52" s="30">
        <f>SUMIFS(Raw!$F:$F,Raw!$C:$C,X$5,Raw!$A:$A,$A$4,Raw!$B:$B,$A52)</f>
        <v>10060</v>
      </c>
      <c r="Y52" s="30">
        <f>SUMIFS(Raw!$F:$F,Raw!$C:$C,Y$5,Raw!$A:$A,$A$4,Raw!$B:$B,$A52)</f>
        <v>1626</v>
      </c>
      <c r="Z52" s="30">
        <f>SUMIFS(Raw!$F:$F,Raw!$C:$C,Z$5,Raw!$A:$A,$A$4,Raw!$B:$B,$A52)</f>
        <v>2363</v>
      </c>
      <c r="AA52" s="30">
        <f>SUMIFS(Raw!$F:$F,Raw!$C:$C,AA$5,Raw!$A:$A,$A$4,Raw!$B:$B,$A52)</f>
        <v>107</v>
      </c>
      <c r="AB52" s="30">
        <f>SUMIFS(Raw!$F:$F,Raw!$C:$C,AB$5,Raw!$A:$A,$A$4,Raw!$B:$B,$A52)</f>
        <v>1469</v>
      </c>
      <c r="AC52" s="30">
        <f>SUMIFS(Raw!$F:$F,Raw!$C:$C,AC$5,Raw!$A:$A,$A$4,Raw!$B:$B,$A52)</f>
        <v>30</v>
      </c>
      <c r="AD52" s="30">
        <f>SUMIFS(Raw!$F:$F,Raw!$C:$C,AD$5,Raw!$A:$A,$A$4,Raw!$B:$B,$A52)</f>
        <v>1908</v>
      </c>
      <c r="AE52" s="30">
        <f>SUMIFS(Raw!$F:$F,Raw!$C:$C,AE$5,Raw!$A:$A,$A$4,Raw!$B:$B,$A52)</f>
        <v>3402</v>
      </c>
      <c r="AF52" s="30">
        <f>SUMIFS(Raw!$F:$F,Raw!$C:$C,AF$5,Raw!$A:$A,$A$4,Raw!$B:$B,$A52)</f>
        <v>1694</v>
      </c>
      <c r="AG52" s="30">
        <f>SUMIFS(Raw!$F:$F,Raw!$C:$C,AG$5,Raw!$A:$A,$A$4,Raw!$B:$B,$A52)</f>
        <v>3651</v>
      </c>
      <c r="AH52" s="30">
        <f>SUMIFS(Raw!$F:$F,Raw!$C:$C,AH$5,Raw!$A:$A,$A$4,Raw!$B:$B,$A52)</f>
        <v>1704</v>
      </c>
      <c r="AI52" s="30">
        <f>SUMIFS(Raw!$F:$F,Raw!$C:$C,AI$5,Raw!$A:$A,$A$4,Raw!$B:$B,$A52)</f>
        <v>1843</v>
      </c>
      <c r="AJ52" s="30">
        <f>SUMIFS(Raw!$F:$F,Raw!$C:$C,AJ$5,Raw!$A:$A,$A$4,Raw!$B:$B,$A52)</f>
        <v>1</v>
      </c>
      <c r="AK52" s="30">
        <f>SUMIFS(Raw!$F:$F,Raw!$C:$C,AK$5,Raw!$A:$A,$A$4,Raw!$B:$B,$A52)</f>
        <v>1986</v>
      </c>
    </row>
    <row r="53" spans="1:37" x14ac:dyDescent="0.25">
      <c r="A53" s="25" t="str">
        <f>IF(Refs!A46="","",Refs!A46)</f>
        <v>111AH2</v>
      </c>
      <c r="B53" s="3" t="str">
        <f>IF(Refs!B46="","",Refs!B46)</f>
        <v>Gloucestershire</v>
      </c>
      <c r="C53" s="25" t="str">
        <f>IF(Refs!D46="","",Refs!D46)</f>
        <v>Area</v>
      </c>
      <c r="D53" s="30">
        <f>SUMIFS(Raw!$F:$F,Raw!$C:$C,D$5,Raw!$A:$A,$A$4,Raw!$B:$B,$A53)</f>
        <v>19408</v>
      </c>
      <c r="E53" s="30">
        <f>SUMIFS(Raw!$F:$F,Raw!$C:$C,E$5,Raw!$A:$A,$A$4,Raw!$B:$B,$A53)</f>
        <v>17325</v>
      </c>
      <c r="F53" s="30">
        <f>SUMIFS(Raw!$F:$F,Raw!$C:$C,F$5,Raw!$A:$A,$A$4,Raw!$B:$B,$A53)</f>
        <v>10541</v>
      </c>
      <c r="G53" s="30">
        <f>SUMIFS(Raw!$F:$F,Raw!$C:$C,G$5,Raw!$A:$A,$A$4,Raw!$B:$B,$A53)</f>
        <v>1131</v>
      </c>
      <c r="H53" s="30">
        <f>SUMIFS(Raw!$F:$F,Raw!$C:$C,H$5,Raw!$A:$A,$A$4,Raw!$B:$B,$A53)</f>
        <v>258</v>
      </c>
      <c r="I53" s="30">
        <f>SUMIFS(Raw!$F:$F,Raw!$C:$C,I$5,Raw!$A:$A,$A$4,Raw!$B:$B,$A53)</f>
        <v>151</v>
      </c>
      <c r="J53" s="30">
        <f>SUMIFS(Raw!$F:$F,Raw!$C:$C,J$5,Raw!$A:$A,$A$4,Raw!$B:$B,$A53)</f>
        <v>722</v>
      </c>
      <c r="K53" s="30">
        <f>SUMIFS(Raw!$F:$F,Raw!$C:$C,K$5,Raw!$A:$A,$A$4,Raw!$B:$B,$A53)</f>
        <v>2837763</v>
      </c>
      <c r="L53" s="30">
        <f>_xlfn.MINIFS(Raw!$F:$F,Raw!$C:$C,L$5,Raw!$A:$A,$A$4,Raw!$B:$B,$A53, Raw!$F:$F, "&lt;&gt;0")</f>
        <v>87</v>
      </c>
      <c r="M53" s="30">
        <f>_xlfn.MAXIFS(Raw!$F:$F,Raw!$C:$C,M$5,Raw!$A:$A,$A$4,Raw!$B:$B,$A53)</f>
        <v>1283</v>
      </c>
      <c r="N53" s="30">
        <f>_xlfn.MINIFS(Raw!$F:$F,Raw!$C:$C,N$5,Raw!$A:$A,$A$4,Raw!$B:$B,$A53, Raw!$F:$F, "&lt;&gt;0")</f>
        <v>233</v>
      </c>
      <c r="O53" s="30">
        <f>_xlfn.MAXIFS(Raw!$F:$F,Raw!$C:$C,O$5,Raw!$A:$A,$A$4,Raw!$B:$B,$A53)</f>
        <v>1478</v>
      </c>
      <c r="P53" s="30">
        <f>SUMIFS(Raw!$F:$F,Raw!$C:$C,P$5,Raw!$A:$A,$A$4,Raw!$B:$B,$A53)</f>
        <v>14913</v>
      </c>
      <c r="Q53" s="30">
        <f>SUMIFS(Raw!$F:$F,Raw!$C:$C,Q$5,Raw!$A:$A,$A$4,Raw!$B:$B,$A53)</f>
        <v>7682</v>
      </c>
      <c r="R53" s="30">
        <f>SUMIFS(Raw!$F:$F,Raw!$C:$C,R$5,Raw!$A:$A,$A$4,Raw!$B:$B,$A53)</f>
        <v>4086</v>
      </c>
      <c r="S53" s="30">
        <f>SUMIFS(Raw!$F:$F,Raw!$C:$C,S$5,Raw!$A:$A,$A$4,Raw!$B:$B,$A53)</f>
        <v>1199</v>
      </c>
      <c r="T53" s="30">
        <f>SUMIFS(Raw!$F:$F,Raw!$C:$C,T$5,Raw!$A:$A,$A$4,Raw!$B:$B,$A53)</f>
        <v>2211</v>
      </c>
      <c r="U53" s="30">
        <f>SUMIFS(Raw!$F:$F,Raw!$C:$C,U$5,Raw!$A:$A,$A$4,Raw!$B:$B,$A53)</f>
        <v>1934</v>
      </c>
      <c r="V53" s="30">
        <f>SUMIFS(Raw!$F:$F,Raw!$C:$C,V$5,Raw!$A:$A,$A$4,Raw!$B:$B,$A53)</f>
        <v>1294</v>
      </c>
      <c r="W53" s="30">
        <f>SUMIFS(Raw!$F:$F,Raw!$C:$C,W$5,Raw!$A:$A,$A$4,Raw!$B:$B,$A53)</f>
        <v>2</v>
      </c>
      <c r="X53" s="30">
        <f>SUMIFS(Raw!$F:$F,Raw!$C:$C,X$5,Raw!$A:$A,$A$4,Raw!$B:$B,$A53)</f>
        <v>4907</v>
      </c>
      <c r="Y53" s="30">
        <f>SUMIFS(Raw!$F:$F,Raw!$C:$C,Y$5,Raw!$A:$A,$A$4,Raw!$B:$B,$A53)</f>
        <v>2390</v>
      </c>
      <c r="Z53" s="30">
        <f>SUMIFS(Raw!$F:$F,Raw!$C:$C,Z$5,Raw!$A:$A,$A$4,Raw!$B:$B,$A53)</f>
        <v>764</v>
      </c>
      <c r="AA53" s="30">
        <f>SUMIFS(Raw!$F:$F,Raw!$C:$C,AA$5,Raw!$A:$A,$A$4,Raw!$B:$B,$A53)</f>
        <v>56</v>
      </c>
      <c r="AB53" s="30">
        <f>SUMIFS(Raw!$F:$F,Raw!$C:$C,AB$5,Raw!$A:$A,$A$4,Raw!$B:$B,$A53)</f>
        <v>405</v>
      </c>
      <c r="AC53" s="30">
        <f>SUMIFS(Raw!$F:$F,Raw!$C:$C,AC$5,Raw!$A:$A,$A$4,Raw!$B:$B,$A53)</f>
        <v>41</v>
      </c>
      <c r="AD53" s="30">
        <f>SUMIFS(Raw!$F:$F,Raw!$C:$C,AD$5,Raw!$A:$A,$A$4,Raw!$B:$B,$A53)</f>
        <v>571</v>
      </c>
      <c r="AE53" s="30">
        <f>SUMIFS(Raw!$F:$F,Raw!$C:$C,AE$5,Raw!$A:$A,$A$4,Raw!$B:$B,$A53)</f>
        <v>1514</v>
      </c>
      <c r="AF53" s="30">
        <f>SUMIFS(Raw!$F:$F,Raw!$C:$C,AF$5,Raw!$A:$A,$A$4,Raw!$B:$B,$A53)</f>
        <v>929</v>
      </c>
      <c r="AG53" s="30">
        <f>SUMIFS(Raw!$F:$F,Raw!$C:$C,AG$5,Raw!$A:$A,$A$4,Raw!$B:$B,$A53)</f>
        <v>935</v>
      </c>
      <c r="AH53" s="30">
        <f>SUMIFS(Raw!$F:$F,Raw!$C:$C,AH$5,Raw!$A:$A,$A$4,Raw!$B:$B,$A53)</f>
        <v>15</v>
      </c>
      <c r="AI53" s="30">
        <f>SUMIFS(Raw!$F:$F,Raw!$C:$C,AI$5,Raw!$A:$A,$A$4,Raw!$B:$B,$A53)</f>
        <v>149</v>
      </c>
      <c r="AJ53" s="30">
        <f>SUMIFS(Raw!$F:$F,Raw!$C:$C,AJ$5,Raw!$A:$A,$A$4,Raw!$B:$B,$A53)</f>
        <v>0</v>
      </c>
      <c r="AK53" s="30">
        <f>SUMIFS(Raw!$F:$F,Raw!$C:$C,AK$5,Raw!$A:$A,$A$4,Raw!$B:$B,$A53)</f>
        <v>15</v>
      </c>
    </row>
    <row r="54" spans="1:37" x14ac:dyDescent="0.25">
      <c r="A54" s="25" t="str">
        <f>IF(Refs!A47="","",Refs!A47)</f>
        <v>111AL5</v>
      </c>
      <c r="B54" s="3" t="str">
        <f>IF(Refs!B47="","",Refs!B47)</f>
        <v>Somerset (HUC)</v>
      </c>
      <c r="C54" s="25" t="str">
        <f>IF(Refs!D47="","",Refs!D47)</f>
        <v>Area</v>
      </c>
      <c r="D54" s="30">
        <f>SUMIFS(Raw!$F:$F,Raw!$C:$C,D$5,Raw!$A:$A,$A$4,Raw!$B:$B,$A54)</f>
        <v>21869</v>
      </c>
      <c r="E54" s="30">
        <f>SUMIFS(Raw!$F:$F,Raw!$C:$C,E$5,Raw!$A:$A,$A$4,Raw!$B:$B,$A54)</f>
        <v>13990</v>
      </c>
      <c r="F54" s="30">
        <f>SUMIFS(Raw!$F:$F,Raw!$C:$C,F$5,Raw!$A:$A,$A$4,Raw!$B:$B,$A54)</f>
        <v>4346</v>
      </c>
      <c r="G54" s="30">
        <f>SUMIFS(Raw!$F:$F,Raw!$C:$C,G$5,Raw!$A:$A,$A$4,Raw!$B:$B,$A54)</f>
        <v>6007</v>
      </c>
      <c r="H54" s="30">
        <f>SUMIFS(Raw!$F:$F,Raw!$C:$C,H$5,Raw!$A:$A,$A$4,Raw!$B:$B,$A54)</f>
        <v>298</v>
      </c>
      <c r="I54" s="30">
        <f>SUMIFS(Raw!$F:$F,Raw!$C:$C,I$5,Raw!$A:$A,$A$4,Raw!$B:$B,$A54)</f>
        <v>342</v>
      </c>
      <c r="J54" s="30">
        <f>SUMIFS(Raw!$F:$F,Raw!$C:$C,J$5,Raw!$A:$A,$A$4,Raw!$B:$B,$A54)</f>
        <v>5367</v>
      </c>
      <c r="K54" s="30">
        <f>SUMIFS(Raw!$F:$F,Raw!$C:$C,K$5,Raw!$A:$A,$A$4,Raw!$B:$B,$A54)</f>
        <v>9728379</v>
      </c>
      <c r="L54" s="30">
        <f>_xlfn.MINIFS(Raw!$F:$F,Raw!$C:$C,L$5,Raw!$A:$A,$A$4,Raw!$B:$B,$A54, Raw!$F:$F, "&lt;&gt;0")</f>
        <v>528</v>
      </c>
      <c r="M54" s="30">
        <f>_xlfn.MAXIFS(Raw!$F:$F,Raw!$C:$C,M$5,Raw!$A:$A,$A$4,Raw!$B:$B,$A54)</f>
        <v>4117</v>
      </c>
      <c r="N54" s="30">
        <f>_xlfn.MINIFS(Raw!$F:$F,Raw!$C:$C,N$5,Raw!$A:$A,$A$4,Raw!$B:$B,$A54, Raw!$F:$F, "&lt;&gt;0")</f>
        <v>995</v>
      </c>
      <c r="O54" s="30">
        <f>_xlfn.MAXIFS(Raw!$F:$F,Raw!$C:$C,O$5,Raw!$A:$A,$A$4,Raw!$B:$B,$A54)</f>
        <v>5224</v>
      </c>
      <c r="P54" s="30">
        <f>SUMIFS(Raw!$F:$F,Raw!$C:$C,P$5,Raw!$A:$A,$A$4,Raw!$B:$B,$A54)</f>
        <v>13232</v>
      </c>
      <c r="Q54" s="30">
        <f>SUMIFS(Raw!$F:$F,Raw!$C:$C,Q$5,Raw!$A:$A,$A$4,Raw!$B:$B,$A54)</f>
        <v>9019</v>
      </c>
      <c r="R54" s="30">
        <f>SUMIFS(Raw!$F:$F,Raw!$C:$C,R$5,Raw!$A:$A,$A$4,Raw!$B:$B,$A54)</f>
        <v>3123</v>
      </c>
      <c r="S54" s="30">
        <f>SUMIFS(Raw!$F:$F,Raw!$C:$C,S$5,Raw!$A:$A,$A$4,Raw!$B:$B,$A54)</f>
        <v>2021</v>
      </c>
      <c r="T54" s="30">
        <f>SUMIFS(Raw!$F:$F,Raw!$C:$C,T$5,Raw!$A:$A,$A$4,Raw!$B:$B,$A54)</f>
        <v>1452</v>
      </c>
      <c r="U54" s="30">
        <f>SUMIFS(Raw!$F:$F,Raw!$C:$C,U$5,Raw!$A:$A,$A$4,Raw!$B:$B,$A54)</f>
        <v>835</v>
      </c>
      <c r="V54" s="30">
        <f>SUMIFS(Raw!$F:$F,Raw!$C:$C,V$5,Raw!$A:$A,$A$4,Raw!$B:$B,$A54)</f>
        <v>762</v>
      </c>
      <c r="W54" s="30">
        <f>SUMIFS(Raw!$F:$F,Raw!$C:$C,W$5,Raw!$A:$A,$A$4,Raw!$B:$B,$A54)</f>
        <v>4</v>
      </c>
      <c r="X54" s="30">
        <f>SUMIFS(Raw!$F:$F,Raw!$C:$C,X$5,Raw!$A:$A,$A$4,Raw!$B:$B,$A54)</f>
        <v>2986</v>
      </c>
      <c r="Y54" s="30">
        <f>SUMIFS(Raw!$F:$F,Raw!$C:$C,Y$5,Raw!$A:$A,$A$4,Raw!$B:$B,$A54)</f>
        <v>568</v>
      </c>
      <c r="Z54" s="30">
        <f>SUMIFS(Raw!$F:$F,Raw!$C:$C,Z$5,Raw!$A:$A,$A$4,Raw!$B:$B,$A54)</f>
        <v>1280</v>
      </c>
      <c r="AA54" s="30">
        <f>SUMIFS(Raw!$F:$F,Raw!$C:$C,AA$5,Raw!$A:$A,$A$4,Raw!$B:$B,$A54)</f>
        <v>30</v>
      </c>
      <c r="AB54" s="30">
        <f>SUMIFS(Raw!$F:$F,Raw!$C:$C,AB$5,Raw!$A:$A,$A$4,Raw!$B:$B,$A54)</f>
        <v>180</v>
      </c>
      <c r="AC54" s="30">
        <f>SUMIFS(Raw!$F:$F,Raw!$C:$C,AC$5,Raw!$A:$A,$A$4,Raw!$B:$B,$A54)</f>
        <v>820</v>
      </c>
      <c r="AD54" s="30">
        <f>SUMIFS(Raw!$F:$F,Raw!$C:$C,AD$5,Raw!$A:$A,$A$4,Raw!$B:$B,$A54)</f>
        <v>4570</v>
      </c>
      <c r="AE54" s="30">
        <f>SUMIFS(Raw!$F:$F,Raw!$C:$C,AE$5,Raw!$A:$A,$A$4,Raw!$B:$B,$A54)</f>
        <v>507</v>
      </c>
      <c r="AF54" s="30">
        <f>SUMIFS(Raw!$F:$F,Raw!$C:$C,AF$5,Raw!$A:$A,$A$4,Raw!$B:$B,$A54)</f>
        <v>484</v>
      </c>
      <c r="AG54" s="30">
        <f>SUMIFS(Raw!$F:$F,Raw!$C:$C,AG$5,Raw!$A:$A,$A$4,Raw!$B:$B,$A54)</f>
        <v>2071</v>
      </c>
      <c r="AH54" s="30">
        <f>SUMIFS(Raw!$F:$F,Raw!$C:$C,AH$5,Raw!$A:$A,$A$4,Raw!$B:$B,$A54)</f>
        <v>6</v>
      </c>
      <c r="AI54" s="30">
        <f>SUMIFS(Raw!$F:$F,Raw!$C:$C,AI$5,Raw!$A:$A,$A$4,Raw!$B:$B,$A54)</f>
        <v>338</v>
      </c>
      <c r="AJ54" s="30">
        <f>SUMIFS(Raw!$F:$F,Raw!$C:$C,AJ$5,Raw!$A:$A,$A$4,Raw!$B:$B,$A54)</f>
        <v>0</v>
      </c>
      <c r="AK54" s="30">
        <f>SUMIFS(Raw!$F:$F,Raw!$C:$C,AK$5,Raw!$A:$A,$A$4,Raw!$B:$B,$A54)</f>
        <v>0</v>
      </c>
    </row>
    <row r="55" spans="1:37" ht="20.100000000000001" customHeight="1" x14ac:dyDescent="0.25">
      <c r="A55" s="25" t="str">
        <f>IF(Refs!A48="","",Refs!A48)</f>
        <v>111NR1</v>
      </c>
      <c r="B55" s="3" t="str">
        <f>IF(Refs!B48="","",Refs!B48)</f>
        <v>National Resilience (Vocare)</v>
      </c>
      <c r="C55" s="25" t="str">
        <f>IF(Refs!D48="","",Refs!D48)</f>
        <v>Area</v>
      </c>
      <c r="D55" s="30">
        <f>SUMIFS(Raw!$F:$F,Raw!$C:$C,D$5,Raw!$A:$A,$A$4,Raw!$B:$B,$A55)</f>
        <v>87356</v>
      </c>
      <c r="E55" s="30">
        <f>SUMIFS(Raw!$F:$F,Raw!$C:$C,E$5,Raw!$A:$A,$A$4,Raw!$B:$B,$A55)</f>
        <v>73729</v>
      </c>
      <c r="F55" s="30">
        <f>SUMIFS(Raw!$F:$F,Raw!$C:$C,F$5,Raw!$A:$A,$A$4,Raw!$B:$B,$A55)</f>
        <v>42508</v>
      </c>
      <c r="G55" s="30">
        <f>SUMIFS(Raw!$F:$F,Raw!$C:$C,G$5,Raw!$A:$A,$A$4,Raw!$B:$B,$A55)</f>
        <v>9918</v>
      </c>
      <c r="H55" s="30">
        <f>SUMIFS(Raw!$F:$F,Raw!$C:$C,H$5,Raw!$A:$A,$A$4,Raw!$B:$B,$A55)</f>
        <v>1753</v>
      </c>
      <c r="I55" s="30">
        <f>SUMIFS(Raw!$F:$F,Raw!$C:$C,I$5,Raw!$A:$A,$A$4,Raw!$B:$B,$A55)</f>
        <v>2167</v>
      </c>
      <c r="J55" s="30">
        <f>SUMIFS(Raw!$F:$F,Raw!$C:$C,J$5,Raw!$A:$A,$A$4,Raw!$B:$B,$A55)</f>
        <v>5998</v>
      </c>
      <c r="K55" s="30">
        <f>SUMIFS(Raw!$F:$F,Raw!$C:$C,K$5,Raw!$A:$A,$A$4,Raw!$B:$B,$A55)</f>
        <v>8972357</v>
      </c>
      <c r="L55" s="30">
        <f>_xlfn.MINIFS(Raw!$F:$F,Raw!$C:$C,L$5,Raw!$A:$A,$A$4,Raw!$B:$B,$A55, Raw!$F:$F, "&lt;&gt;0")</f>
        <v>139</v>
      </c>
      <c r="M55" s="30">
        <f>_xlfn.MAXIFS(Raw!$F:$F,Raw!$C:$C,M$5,Raw!$A:$A,$A$4,Raw!$B:$B,$A55)</f>
        <v>1130</v>
      </c>
      <c r="N55" s="30">
        <f>_xlfn.MINIFS(Raw!$F:$F,Raw!$C:$C,N$5,Raw!$A:$A,$A$4,Raw!$B:$B,$A55, Raw!$F:$F, "&lt;&gt;0")</f>
        <v>250</v>
      </c>
      <c r="O55" s="30">
        <f>_xlfn.MAXIFS(Raw!$F:$F,Raw!$C:$C,O$5,Raw!$A:$A,$A$4,Raw!$B:$B,$A55)</f>
        <v>1564</v>
      </c>
      <c r="P55" s="30">
        <f>SUMIFS(Raw!$F:$F,Raw!$C:$C,P$5,Raw!$A:$A,$A$4,Raw!$B:$B,$A55)</f>
        <v>66424</v>
      </c>
      <c r="Q55" s="30">
        <f>SUMIFS(Raw!$F:$F,Raw!$C:$C,Q$5,Raw!$A:$A,$A$4,Raw!$B:$B,$A55)</f>
        <v>16952</v>
      </c>
      <c r="R55" s="30">
        <f>SUMIFS(Raw!$F:$F,Raw!$C:$C,R$5,Raw!$A:$A,$A$4,Raw!$B:$B,$A55)</f>
        <v>11242</v>
      </c>
      <c r="S55" s="30">
        <f>SUMIFS(Raw!$F:$F,Raw!$C:$C,S$5,Raw!$A:$A,$A$4,Raw!$B:$B,$A55)</f>
        <v>1737</v>
      </c>
      <c r="T55" s="30">
        <f>SUMIFS(Raw!$F:$F,Raw!$C:$C,T$5,Raw!$A:$A,$A$4,Raw!$B:$B,$A55)</f>
        <v>6658</v>
      </c>
      <c r="U55" s="30">
        <f>SUMIFS(Raw!$F:$F,Raw!$C:$C,U$5,Raw!$A:$A,$A$4,Raw!$B:$B,$A55)</f>
        <v>10373</v>
      </c>
      <c r="V55" s="30">
        <f>SUMIFS(Raw!$F:$F,Raw!$C:$C,V$5,Raw!$A:$A,$A$4,Raw!$B:$B,$A55)</f>
        <v>7738</v>
      </c>
      <c r="W55" s="30">
        <f>SUMIFS(Raw!$F:$F,Raw!$C:$C,W$5,Raw!$A:$A,$A$4,Raw!$B:$B,$A55)</f>
        <v>0</v>
      </c>
      <c r="X55" s="30">
        <f>SUMIFS(Raw!$F:$F,Raw!$C:$C,X$5,Raw!$A:$A,$A$4,Raw!$B:$B,$A55)</f>
        <v>25461</v>
      </c>
      <c r="Y55" s="30">
        <f>SUMIFS(Raw!$F:$F,Raw!$C:$C,Y$5,Raw!$A:$A,$A$4,Raw!$B:$B,$A55)</f>
        <v>3104</v>
      </c>
      <c r="Z55" s="30">
        <f>SUMIFS(Raw!$F:$F,Raw!$C:$C,Z$5,Raw!$A:$A,$A$4,Raw!$B:$B,$A55)</f>
        <v>4579</v>
      </c>
      <c r="AA55" s="30">
        <f>SUMIFS(Raw!$F:$F,Raw!$C:$C,AA$5,Raw!$A:$A,$A$4,Raw!$B:$B,$A55)</f>
        <v>2798</v>
      </c>
      <c r="AB55" s="30">
        <f>SUMIFS(Raw!$F:$F,Raw!$C:$C,AB$5,Raw!$A:$A,$A$4,Raw!$B:$B,$A55)</f>
        <v>2119</v>
      </c>
      <c r="AC55" s="30">
        <f>SUMIFS(Raw!$F:$F,Raw!$C:$C,AC$5,Raw!$A:$A,$A$4,Raw!$B:$B,$A55)</f>
        <v>60</v>
      </c>
      <c r="AD55" s="30">
        <f>SUMIFS(Raw!$F:$F,Raw!$C:$C,AD$5,Raw!$A:$A,$A$4,Raw!$B:$B,$A55)</f>
        <v>1459</v>
      </c>
      <c r="AE55" s="30">
        <f>SUMIFS(Raw!$F:$F,Raw!$C:$C,AE$5,Raw!$A:$A,$A$4,Raw!$B:$B,$A55)</f>
        <v>9813</v>
      </c>
      <c r="AF55" s="30">
        <f>SUMIFS(Raw!$F:$F,Raw!$C:$C,AF$5,Raw!$A:$A,$A$4,Raw!$B:$B,$A55)</f>
        <v>3422</v>
      </c>
      <c r="AG55" s="30">
        <f>SUMIFS(Raw!$F:$F,Raw!$C:$C,AG$5,Raw!$A:$A,$A$4,Raw!$B:$B,$A55)</f>
        <v>386</v>
      </c>
      <c r="AH55" s="30">
        <f>SUMIFS(Raw!$F:$F,Raw!$C:$C,AH$5,Raw!$A:$A,$A$4,Raw!$B:$B,$A55)</f>
        <v>0</v>
      </c>
      <c r="AI55" s="30">
        <f>SUMIFS(Raw!$F:$F,Raw!$C:$C,AI$5,Raw!$A:$A,$A$4,Raw!$B:$B,$A55)</f>
        <v>2167</v>
      </c>
      <c r="AJ55" s="30">
        <f>SUMIFS(Raw!$F:$F,Raw!$C:$C,AJ$5,Raw!$A:$A,$A$4,Raw!$B:$B,$A55)</f>
        <v>0</v>
      </c>
      <c r="AK55" s="30">
        <f>SUMIFS(Raw!$F:$F,Raw!$C:$C,AK$5,Raw!$A:$A,$A$4,Raw!$B:$B,$A55)</f>
        <v>1465</v>
      </c>
    </row>
    <row r="56" spans="1:37" ht="15" customHeight="1" x14ac:dyDescent="0.25">
      <c r="A56" s="13" t="str">
        <f>IF(Refs!A55="","",Refs!A55)</f>
        <v/>
      </c>
      <c r="C56" s="25" t="str">
        <f>IF(Refs!D55="","",Refs!D55)</f>
        <v/>
      </c>
      <c r="D56" s="30"/>
      <c r="E56" s="30"/>
      <c r="F56" s="30"/>
      <c r="G56" s="30"/>
      <c r="H56" s="30"/>
      <c r="I56" s="30"/>
      <c r="J56" s="30"/>
      <c r="K56" s="30"/>
      <c r="L56" s="30"/>
      <c r="M56" s="30"/>
      <c r="N56" s="30"/>
      <c r="O56" s="30"/>
      <c r="P56" s="30"/>
      <c r="Q56" s="30"/>
      <c r="R56" s="30"/>
      <c r="S56" s="30"/>
      <c r="T56" s="30"/>
      <c r="U56" s="30"/>
      <c r="V56" s="30"/>
      <c r="X56" s="30"/>
      <c r="Y56" s="30"/>
      <c r="Z56" s="30"/>
      <c r="AA56" s="30"/>
      <c r="AB56" s="30"/>
      <c r="AC56" s="30"/>
      <c r="AD56" s="30"/>
    </row>
    <row r="57" spans="1:37" ht="12.75" customHeight="1" x14ac:dyDescent="0.25">
      <c r="A57" s="126"/>
      <c r="B57" s="126"/>
      <c r="C57" s="25" t="str">
        <f>IF(Refs!D56="","",Refs!D56)</f>
        <v/>
      </c>
      <c r="D57" s="30"/>
      <c r="E57" s="30"/>
      <c r="F57" s="30"/>
      <c r="G57" s="30"/>
      <c r="H57" s="30"/>
      <c r="I57" s="30"/>
      <c r="J57" s="30"/>
      <c r="K57" s="30"/>
      <c r="L57" s="30"/>
      <c r="M57" s="30"/>
      <c r="N57" s="30"/>
      <c r="O57" s="30"/>
      <c r="P57" s="30"/>
      <c r="Q57" s="30"/>
      <c r="R57" s="30"/>
      <c r="S57" s="30"/>
      <c r="T57" s="30"/>
      <c r="U57" s="30"/>
      <c r="V57" s="30"/>
      <c r="X57" s="30"/>
      <c r="Y57" s="30"/>
      <c r="Z57" s="30"/>
      <c r="AA57" s="30"/>
      <c r="AB57" s="30"/>
      <c r="AC57" s="30"/>
      <c r="AD57" s="30"/>
    </row>
    <row r="58" spans="1:37" ht="12.75" customHeight="1" x14ac:dyDescent="0.25">
      <c r="A58" s="127"/>
      <c r="B58" s="127"/>
      <c r="C58" s="25" t="str">
        <f>IF(Refs!D57="","",Refs!D57)</f>
        <v/>
      </c>
      <c r="D58" s="30"/>
      <c r="E58" s="30"/>
      <c r="F58" s="30"/>
      <c r="G58" s="30"/>
      <c r="H58" s="30"/>
      <c r="I58" s="30"/>
      <c r="J58" s="30"/>
      <c r="K58" s="30"/>
      <c r="L58" s="30"/>
      <c r="M58" s="30"/>
      <c r="N58" s="30"/>
      <c r="O58" s="30"/>
      <c r="P58" s="30"/>
      <c r="Q58" s="30"/>
      <c r="R58" s="30"/>
      <c r="S58" s="30"/>
      <c r="T58" s="30"/>
      <c r="U58" s="30"/>
      <c r="V58" s="30"/>
      <c r="X58" s="30"/>
      <c r="Y58" s="30"/>
      <c r="Z58" s="30"/>
      <c r="AA58" s="30"/>
      <c r="AB58" s="30"/>
      <c r="AC58" s="30"/>
      <c r="AD58" s="30"/>
    </row>
    <row r="59" spans="1:37" ht="15" customHeight="1" x14ac:dyDescent="0.25">
      <c r="A59" s="126"/>
      <c r="B59" s="126"/>
      <c r="C59" s="25" t="str">
        <f>IF(Refs!D58="","",Refs!D58)</f>
        <v/>
      </c>
      <c r="X59" s="30"/>
      <c r="Y59" s="30"/>
      <c r="Z59" s="30"/>
      <c r="AA59" s="30"/>
      <c r="AB59" s="30"/>
      <c r="AC59" s="30"/>
      <c r="AD59" s="30"/>
    </row>
    <row r="60" spans="1:37" ht="15" customHeight="1" x14ac:dyDescent="0.25">
      <c r="A60" s="126"/>
      <c r="B60" s="126"/>
      <c r="C60" s="25" t="str">
        <f>IF(Refs!D59="","",Refs!D59)</f>
        <v/>
      </c>
      <c r="X60" s="30"/>
      <c r="Y60" s="30"/>
      <c r="Z60" s="30"/>
      <c r="AA60" s="30"/>
      <c r="AB60" s="30"/>
      <c r="AC60" s="30"/>
      <c r="AD60" s="30"/>
    </row>
    <row r="61" spans="1:37" ht="15" customHeight="1" x14ac:dyDescent="0.25">
      <c r="A61" s="126"/>
      <c r="B61" s="126"/>
      <c r="C61" s="25" t="str">
        <f>IF(Refs!D60="","",Refs!D60)</f>
        <v/>
      </c>
      <c r="X61" s="30"/>
      <c r="Y61" s="30"/>
      <c r="Z61" s="30"/>
      <c r="AA61" s="30"/>
      <c r="AB61" s="30"/>
      <c r="AC61" s="30"/>
      <c r="AD61" s="30"/>
    </row>
    <row r="62" spans="1:37" ht="15" customHeight="1" x14ac:dyDescent="0.25">
      <c r="A62" s="126"/>
      <c r="B62" s="126"/>
      <c r="C62" s="25" t="str">
        <f>IF(Refs!D61="","",Refs!D61)</f>
        <v/>
      </c>
      <c r="X62" s="30"/>
      <c r="Y62" s="30"/>
      <c r="Z62" s="30"/>
      <c r="AA62" s="30"/>
      <c r="AB62" s="30"/>
      <c r="AC62" s="30"/>
      <c r="AD62" s="30"/>
    </row>
    <row r="63" spans="1:37" ht="15" customHeight="1" x14ac:dyDescent="0.25">
      <c r="A63" s="126"/>
      <c r="B63" s="126"/>
      <c r="C63" s="25" t="str">
        <f>IF(Refs!D62="","",Refs!D62)</f>
        <v/>
      </c>
      <c r="X63" s="30"/>
      <c r="Y63" s="30"/>
      <c r="Z63" s="30"/>
      <c r="AA63" s="30"/>
      <c r="AB63" s="30"/>
      <c r="AC63" s="30"/>
      <c r="AD63" s="30"/>
    </row>
    <row r="64" spans="1:37" x14ac:dyDescent="0.25">
      <c r="A64" s="126"/>
      <c r="B64" s="126"/>
      <c r="C64" s="25"/>
      <c r="X64" s="30"/>
      <c r="Y64" s="30"/>
      <c r="Z64" s="30"/>
      <c r="AA64" s="30"/>
      <c r="AB64" s="30"/>
      <c r="AC64" s="30"/>
      <c r="AD64" s="30"/>
    </row>
    <row r="65" spans="1:30" x14ac:dyDescent="0.25">
      <c r="A65" s="126"/>
      <c r="B65" s="126"/>
      <c r="C65" s="25"/>
      <c r="X65" s="30"/>
      <c r="Y65" s="30"/>
      <c r="Z65" s="30"/>
      <c r="AA65" s="30"/>
      <c r="AB65" s="30"/>
      <c r="AC65" s="30"/>
      <c r="AD65" s="30"/>
    </row>
    <row r="66" spans="1:30" x14ac:dyDescent="0.25">
      <c r="C66" s="25"/>
      <c r="X66" s="30"/>
      <c r="Y66" s="30"/>
      <c r="Z66" s="30"/>
      <c r="AA66" s="30"/>
      <c r="AB66" s="30"/>
      <c r="AC66" s="30"/>
      <c r="AD66" s="30"/>
    </row>
    <row r="67" spans="1:30" x14ac:dyDescent="0.25">
      <c r="A67" s="13"/>
      <c r="C67" s="25"/>
      <c r="X67" s="30"/>
      <c r="Y67" s="30"/>
      <c r="Z67" s="30"/>
      <c r="AA67" s="30"/>
      <c r="AB67" s="30"/>
      <c r="AC67" s="30"/>
      <c r="AD67" s="30"/>
    </row>
    <row r="68" spans="1:30" x14ac:dyDescent="0.25">
      <c r="A68" s="13"/>
      <c r="C68" s="25"/>
      <c r="X68" s="30"/>
      <c r="Y68" s="30"/>
      <c r="Z68" s="30"/>
      <c r="AA68" s="30"/>
      <c r="AB68" s="30"/>
      <c r="AC68" s="30"/>
      <c r="AD68" s="30"/>
    </row>
    <row r="69" spans="1:30" x14ac:dyDescent="0.25">
      <c r="A69" s="13"/>
      <c r="C69" s="25"/>
      <c r="X69" s="30"/>
      <c r="Y69" s="30"/>
      <c r="Z69" s="30"/>
      <c r="AA69" s="30"/>
      <c r="AB69" s="30"/>
      <c r="AC69" s="30"/>
      <c r="AD69" s="30"/>
    </row>
    <row r="70" spans="1:30" x14ac:dyDescent="0.25">
      <c r="A70" s="13"/>
      <c r="C70" s="25"/>
      <c r="X70" s="30"/>
      <c r="Y70" s="30"/>
      <c r="Z70" s="30"/>
      <c r="AA70" s="30"/>
      <c r="AB70" s="30"/>
      <c r="AC70" s="30"/>
      <c r="AD70" s="30"/>
    </row>
    <row r="71" spans="1:30" x14ac:dyDescent="0.25">
      <c r="A71" s="13"/>
      <c r="C71" s="25"/>
      <c r="X71" s="30"/>
      <c r="Y71" s="30"/>
      <c r="Z71" s="30"/>
      <c r="AA71" s="30"/>
      <c r="AB71" s="30"/>
      <c r="AC71" s="30"/>
      <c r="AD71" s="30"/>
    </row>
    <row r="72" spans="1:30" x14ac:dyDescent="0.25">
      <c r="A72" s="13"/>
      <c r="C72" s="25"/>
      <c r="X72" s="30"/>
      <c r="Y72" s="30"/>
      <c r="Z72" s="30"/>
      <c r="AA72" s="30"/>
      <c r="AB72" s="30"/>
      <c r="AC72" s="30"/>
      <c r="AD72" s="30"/>
    </row>
    <row r="73" spans="1:30" x14ac:dyDescent="0.25">
      <c r="A73" s="13"/>
      <c r="C73" s="25"/>
      <c r="X73" s="30"/>
      <c r="Y73" s="30"/>
      <c r="Z73" s="30"/>
      <c r="AA73" s="30"/>
      <c r="AB73" s="30"/>
      <c r="AC73" s="30"/>
      <c r="AD73" s="30"/>
    </row>
    <row r="74" spans="1:30" x14ac:dyDescent="0.25">
      <c r="A74" s="13"/>
      <c r="C74" s="25"/>
      <c r="X74" s="30"/>
      <c r="Y74" s="30"/>
      <c r="Z74" s="30"/>
      <c r="AA74" s="30"/>
      <c r="AB74" s="30"/>
      <c r="AC74" s="30"/>
      <c r="AD74" s="30"/>
    </row>
    <row r="75" spans="1:30" x14ac:dyDescent="0.25">
      <c r="A75" s="13"/>
      <c r="X75" s="30"/>
      <c r="Y75" s="30"/>
      <c r="Z75" s="30"/>
      <c r="AA75" s="30"/>
      <c r="AB75" s="30"/>
      <c r="AC75" s="30"/>
      <c r="AD75" s="30"/>
    </row>
    <row r="76" spans="1:30" x14ac:dyDescent="0.25">
      <c r="A76" s="13"/>
      <c r="X76" s="30"/>
      <c r="Y76" s="30"/>
      <c r="Z76" s="30"/>
      <c r="AA76" s="30"/>
      <c r="AB76" s="30"/>
      <c r="AC76" s="30"/>
      <c r="AD76" s="30"/>
    </row>
    <row r="77" spans="1:30" x14ac:dyDescent="0.25">
      <c r="A77" s="13"/>
      <c r="X77" s="30"/>
      <c r="Y77" s="30"/>
      <c r="Z77" s="30"/>
      <c r="AA77" s="30"/>
      <c r="AB77" s="30"/>
      <c r="AC77" s="30"/>
      <c r="AD77" s="30"/>
    </row>
    <row r="78" spans="1:30" x14ac:dyDescent="0.25">
      <c r="A78" s="13"/>
      <c r="X78" s="30"/>
      <c r="Y78" s="30"/>
      <c r="Z78" s="30"/>
      <c r="AA78" s="30"/>
      <c r="AB78" s="30"/>
      <c r="AC78" s="30"/>
      <c r="AD78" s="30"/>
    </row>
  </sheetData>
  <mergeCells count="9">
    <mergeCell ref="A59:B65"/>
    <mergeCell ref="X4:AD4"/>
    <mergeCell ref="AE4:AK4"/>
    <mergeCell ref="A2:B2"/>
    <mergeCell ref="A4:B4"/>
    <mergeCell ref="A58:B58"/>
    <mergeCell ref="A57:B57"/>
    <mergeCell ref="D4:U4"/>
    <mergeCell ref="A7:B7"/>
  </mergeCells>
  <phoneticPr fontId="40" type="noConversion"/>
  <conditionalFormatting sqref="A1">
    <cfRule type="cellIs" dxfId="3" priority="13" operator="notEqual">
      <formula>0</formula>
    </cfRule>
  </conditionalFormatting>
  <conditionalFormatting sqref="D3:V3">
    <cfRule type="cellIs" dxfId="2" priority="14" operator="notEqual">
      <formula>0</formula>
    </cfRule>
  </conditionalFormatting>
  <conditionalFormatting sqref="D9:AK9 D20:AK55">
    <cfRule type="cellIs" dxfId="1" priority="12" operator="equal">
      <formula>0</formula>
    </cfRule>
  </conditionalFormatting>
  <conditionalFormatting sqref="D11:AK18">
    <cfRule type="cellIs" dxfId="0"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0"/>
  </sheetPr>
  <dimension ref="B1:F152"/>
  <sheetViews>
    <sheetView zoomScale="80" zoomScaleNormal="80" workbookViewId="0"/>
  </sheetViews>
  <sheetFormatPr defaultColWidth="9.109375" defaultRowHeight="13.2" x14ac:dyDescent="0.25"/>
  <cols>
    <col min="1" max="1" width="2.44140625" style="7" customWidth="1"/>
    <col min="2" max="2" width="14.88671875" style="7" customWidth="1"/>
    <col min="3" max="3" width="96.5546875" style="7" bestFit="1" customWidth="1"/>
    <col min="4" max="4" width="20.5546875" style="7" customWidth="1"/>
    <col min="5" max="5" width="11.44140625" style="7" customWidth="1"/>
    <col min="6" max="6" width="17.88671875" style="7" customWidth="1"/>
    <col min="7" max="16384" width="9.109375" style="7"/>
  </cols>
  <sheetData>
    <row r="1" spans="2:6" x14ac:dyDescent="0.25">
      <c r="B1" s="7" t="s">
        <v>640</v>
      </c>
    </row>
    <row r="2" spans="2:6" ht="14.4" x14ac:dyDescent="0.3">
      <c r="C2" s="60"/>
      <c r="D2" s="60"/>
      <c r="E2" s="60"/>
      <c r="F2" s="60"/>
    </row>
    <row r="3" spans="2:6" ht="15.6" x14ac:dyDescent="0.3">
      <c r="B3" s="61" t="s">
        <v>639</v>
      </c>
    </row>
    <row r="4" spans="2:6" ht="13.8" thickBot="1" x14ac:dyDescent="0.3"/>
    <row r="5" spans="2:6" s="48" customFormat="1" ht="15.9" customHeight="1" thickBot="1" x14ac:dyDescent="0.35">
      <c r="B5" s="62" t="s">
        <v>553</v>
      </c>
      <c r="C5" s="63" t="s">
        <v>554</v>
      </c>
      <c r="D5" s="63" t="s">
        <v>555</v>
      </c>
      <c r="E5" s="64" t="s">
        <v>556</v>
      </c>
    </row>
    <row r="6" spans="2:6" s="48" customFormat="1" ht="15.9" customHeight="1" thickBot="1" x14ac:dyDescent="0.35">
      <c r="B6" s="94">
        <v>1</v>
      </c>
      <c r="C6" s="95" t="s">
        <v>546</v>
      </c>
      <c r="D6" s="96" t="s">
        <v>557</v>
      </c>
      <c r="E6" s="97" t="s">
        <v>558</v>
      </c>
    </row>
    <row r="7" spans="2:6" s="48" customFormat="1" ht="15.9" customHeight="1" thickBot="1" x14ac:dyDescent="0.35">
      <c r="B7" s="94">
        <v>2</v>
      </c>
      <c r="C7" s="95" t="s">
        <v>559</v>
      </c>
      <c r="D7" s="96" t="s">
        <v>560</v>
      </c>
      <c r="E7" s="97" t="s">
        <v>558</v>
      </c>
    </row>
    <row r="8" spans="2:6" s="48" customFormat="1" ht="15.9" customHeight="1" thickBot="1" x14ac:dyDescent="0.35">
      <c r="B8" s="65">
        <v>3</v>
      </c>
      <c r="C8" s="66" t="s">
        <v>561</v>
      </c>
      <c r="D8" s="67" t="s">
        <v>562</v>
      </c>
      <c r="E8" s="68" t="s">
        <v>558</v>
      </c>
    </row>
    <row r="9" spans="2:6" s="48" customFormat="1" ht="15.9" customHeight="1" thickBot="1" x14ac:dyDescent="0.35">
      <c r="B9" s="94">
        <v>4</v>
      </c>
      <c r="C9" s="95" t="s">
        <v>304</v>
      </c>
      <c r="D9" s="96" t="s">
        <v>563</v>
      </c>
      <c r="E9" s="97" t="s">
        <v>558</v>
      </c>
    </row>
    <row r="10" spans="2:6" s="48" customFormat="1" ht="15.9" customHeight="1" thickBot="1" x14ac:dyDescent="0.35">
      <c r="B10" s="148" t="s">
        <v>564</v>
      </c>
      <c r="C10" s="150" t="s">
        <v>675</v>
      </c>
      <c r="D10" s="98" t="s">
        <v>565</v>
      </c>
      <c r="E10" s="97" t="s">
        <v>558</v>
      </c>
    </row>
    <row r="11" spans="2:6" s="48" customFormat="1" ht="15.9" customHeight="1" thickBot="1" x14ac:dyDescent="0.35">
      <c r="B11" s="149"/>
      <c r="C11" s="151"/>
      <c r="D11" s="69" t="s">
        <v>566</v>
      </c>
      <c r="E11" s="68" t="s">
        <v>558</v>
      </c>
    </row>
    <row r="12" spans="2:6" s="48" customFormat="1" ht="15.9" customHeight="1" thickBot="1" x14ac:dyDescent="0.35">
      <c r="B12" s="70">
        <v>6</v>
      </c>
      <c r="C12" s="66" t="s">
        <v>567</v>
      </c>
      <c r="D12" s="67" t="s">
        <v>568</v>
      </c>
      <c r="E12" s="68" t="s">
        <v>558</v>
      </c>
    </row>
    <row r="13" spans="2:6" s="48" customFormat="1" ht="30.6" thickBot="1" x14ac:dyDescent="0.35">
      <c r="B13" s="65">
        <v>7</v>
      </c>
      <c r="C13" s="66" t="s">
        <v>676</v>
      </c>
      <c r="D13" s="67" t="s">
        <v>572</v>
      </c>
      <c r="E13" s="68" t="s">
        <v>558</v>
      </c>
    </row>
    <row r="14" spans="2:6" s="48" customFormat="1" ht="15.6" thickBot="1" x14ac:dyDescent="0.35">
      <c r="B14" s="65">
        <v>8</v>
      </c>
      <c r="C14" s="66" t="s">
        <v>677</v>
      </c>
      <c r="D14" s="67" t="s">
        <v>563</v>
      </c>
      <c r="E14" s="68" t="s">
        <v>558</v>
      </c>
    </row>
    <row r="15" spans="2:6" s="48" customFormat="1" ht="15.9" customHeight="1" thickBot="1" x14ac:dyDescent="0.35">
      <c r="B15" s="65">
        <v>9</v>
      </c>
      <c r="C15" s="66" t="s">
        <v>569</v>
      </c>
      <c r="D15" s="67" t="s">
        <v>638</v>
      </c>
      <c r="E15" s="68" t="s">
        <v>558</v>
      </c>
    </row>
    <row r="16" spans="2:6" s="48" customFormat="1" ht="15.9" customHeight="1" thickBot="1" x14ac:dyDescent="0.35">
      <c r="B16" s="65">
        <v>10</v>
      </c>
      <c r="C16" s="66" t="s">
        <v>571</v>
      </c>
      <c r="D16" s="67" t="s">
        <v>572</v>
      </c>
      <c r="E16" s="68" t="s">
        <v>558</v>
      </c>
    </row>
    <row r="17" spans="2:6" s="48" customFormat="1" ht="33.75" customHeight="1" thickBot="1" x14ac:dyDescent="0.35">
      <c r="B17" s="65">
        <v>11</v>
      </c>
      <c r="C17" s="66" t="s">
        <v>635</v>
      </c>
      <c r="D17" s="71" t="s">
        <v>573</v>
      </c>
      <c r="E17" s="68" t="s">
        <v>558</v>
      </c>
    </row>
    <row r="18" spans="2:6" s="48" customFormat="1" ht="15.9" customHeight="1" thickBot="1" x14ac:dyDescent="0.35">
      <c r="B18" s="65">
        <v>12</v>
      </c>
      <c r="C18" s="66" t="s">
        <v>574</v>
      </c>
      <c r="D18" s="71" t="s">
        <v>573</v>
      </c>
      <c r="E18" s="68" t="s">
        <v>558</v>
      </c>
    </row>
    <row r="19" spans="2:6" s="48" customFormat="1" ht="30.6" thickBot="1" x14ac:dyDescent="0.35">
      <c r="B19" s="65">
        <v>13</v>
      </c>
      <c r="C19" s="72" t="s">
        <v>575</v>
      </c>
      <c r="D19" s="71" t="s">
        <v>573</v>
      </c>
      <c r="E19" s="68" t="s">
        <v>558</v>
      </c>
    </row>
    <row r="20" spans="2:6" s="48" customFormat="1" ht="30.6" thickBot="1" x14ac:dyDescent="0.35">
      <c r="B20" s="70">
        <v>14</v>
      </c>
      <c r="C20" s="66" t="s">
        <v>576</v>
      </c>
      <c r="D20" s="73" t="s">
        <v>577</v>
      </c>
      <c r="E20" s="68" t="s">
        <v>558</v>
      </c>
    </row>
    <row r="22" spans="2:6" ht="15.6" x14ac:dyDescent="0.3">
      <c r="B22" s="61" t="s">
        <v>578</v>
      </c>
    </row>
    <row r="23" spans="2:6" ht="13.8" thickBot="1" x14ac:dyDescent="0.3"/>
    <row r="24" spans="2:6" ht="15.6" thickBot="1" x14ac:dyDescent="0.3">
      <c r="B24" s="74" t="s">
        <v>553</v>
      </c>
      <c r="C24" s="75" t="s">
        <v>554</v>
      </c>
      <c r="D24" s="75" t="s">
        <v>579</v>
      </c>
      <c r="E24" s="75" t="s">
        <v>580</v>
      </c>
      <c r="F24" s="75" t="s">
        <v>581</v>
      </c>
    </row>
    <row r="25" spans="2:6" ht="47.4" thickBot="1" x14ac:dyDescent="0.3">
      <c r="B25" s="76">
        <v>1</v>
      </c>
      <c r="C25" s="77" t="s">
        <v>546</v>
      </c>
      <c r="D25" s="78" t="s">
        <v>308</v>
      </c>
      <c r="E25" s="78" t="s">
        <v>558</v>
      </c>
      <c r="F25" s="78" t="s">
        <v>642</v>
      </c>
    </row>
    <row r="26" spans="2:6" ht="15.6" thickBot="1" x14ac:dyDescent="0.3">
      <c r="B26" s="79" t="s">
        <v>582</v>
      </c>
      <c r="C26" s="132" t="s">
        <v>583</v>
      </c>
      <c r="D26" s="133"/>
      <c r="E26" s="133"/>
      <c r="F26" s="134"/>
    </row>
    <row r="27" spans="2:6" ht="15.6" thickBot="1" x14ac:dyDescent="0.3">
      <c r="B27" s="79" t="s">
        <v>584</v>
      </c>
      <c r="C27" s="132" t="s">
        <v>660</v>
      </c>
      <c r="D27" s="133"/>
      <c r="E27" s="133"/>
      <c r="F27" s="134"/>
    </row>
    <row r="28" spans="2:6" ht="15.6" thickBot="1" x14ac:dyDescent="0.3">
      <c r="B28" s="79" t="s">
        <v>585</v>
      </c>
      <c r="C28" s="132" t="s">
        <v>659</v>
      </c>
      <c r="D28" s="133"/>
      <c r="E28" s="133"/>
      <c r="F28" s="134"/>
    </row>
    <row r="29" spans="2:6" ht="15.6" thickBot="1" x14ac:dyDescent="0.3">
      <c r="B29" s="79" t="s">
        <v>586</v>
      </c>
      <c r="C29" s="132" t="s">
        <v>649</v>
      </c>
      <c r="D29" s="133"/>
      <c r="E29" s="133"/>
      <c r="F29" s="134"/>
    </row>
    <row r="30" spans="2:6" ht="15.6" thickBot="1" x14ac:dyDescent="0.3">
      <c r="B30" s="79" t="s">
        <v>555</v>
      </c>
      <c r="C30" s="132" t="s">
        <v>557</v>
      </c>
      <c r="D30" s="133"/>
      <c r="E30" s="133"/>
      <c r="F30" s="134"/>
    </row>
    <row r="31" spans="2:6" ht="15.6" thickBot="1" x14ac:dyDescent="0.3">
      <c r="B31" s="79" t="s">
        <v>614</v>
      </c>
      <c r="C31" s="132" t="s">
        <v>641</v>
      </c>
      <c r="D31" s="133"/>
      <c r="E31" s="133"/>
      <c r="F31" s="134"/>
    </row>
    <row r="32" spans="2:6" ht="15" x14ac:dyDescent="0.3">
      <c r="B32" s="80"/>
      <c r="C32" s="16"/>
      <c r="D32" s="16"/>
      <c r="E32" s="16"/>
      <c r="F32" s="16"/>
    </row>
    <row r="33" spans="2:6" ht="15.6" thickBot="1" x14ac:dyDescent="0.35">
      <c r="B33" s="80"/>
      <c r="C33" s="16"/>
      <c r="D33" s="16"/>
      <c r="E33" s="16"/>
      <c r="F33" s="16"/>
    </row>
    <row r="34" spans="2:6" ht="15.6" thickBot="1" x14ac:dyDescent="0.3">
      <c r="B34" s="74" t="s">
        <v>553</v>
      </c>
      <c r="C34" s="75" t="s">
        <v>554</v>
      </c>
      <c r="D34" s="75" t="s">
        <v>579</v>
      </c>
      <c r="E34" s="75" t="s">
        <v>580</v>
      </c>
      <c r="F34" s="75" t="s">
        <v>581</v>
      </c>
    </row>
    <row r="35" spans="2:6" ht="47.4" thickBot="1" x14ac:dyDescent="0.3">
      <c r="B35" s="76">
        <v>2</v>
      </c>
      <c r="C35" s="77" t="s">
        <v>559</v>
      </c>
      <c r="D35" s="78" t="s">
        <v>307</v>
      </c>
      <c r="E35" s="78" t="s">
        <v>558</v>
      </c>
      <c r="F35" s="78" t="s">
        <v>642</v>
      </c>
    </row>
    <row r="36" spans="2:6" ht="30.9" customHeight="1" thickBot="1" x14ac:dyDescent="0.3">
      <c r="B36" s="79" t="s">
        <v>582</v>
      </c>
      <c r="C36" s="132" t="s">
        <v>587</v>
      </c>
      <c r="D36" s="133"/>
      <c r="E36" s="133"/>
      <c r="F36" s="134"/>
    </row>
    <row r="37" spans="2:6" ht="15.6" thickBot="1" x14ac:dyDescent="0.3">
      <c r="B37" s="79" t="s">
        <v>584</v>
      </c>
      <c r="C37" s="132" t="s">
        <v>658</v>
      </c>
      <c r="D37" s="133"/>
      <c r="E37" s="133"/>
      <c r="F37" s="134"/>
    </row>
    <row r="38" spans="2:6" ht="15.6" thickBot="1" x14ac:dyDescent="0.3">
      <c r="B38" s="79" t="s">
        <v>585</v>
      </c>
      <c r="C38" s="132" t="s">
        <v>657</v>
      </c>
      <c r="D38" s="133"/>
      <c r="E38" s="133"/>
      <c r="F38" s="134"/>
    </row>
    <row r="39" spans="2:6" ht="15.6" thickBot="1" x14ac:dyDescent="0.3">
      <c r="B39" s="79" t="s">
        <v>586</v>
      </c>
      <c r="C39" s="132" t="s">
        <v>649</v>
      </c>
      <c r="D39" s="133"/>
      <c r="E39" s="133"/>
      <c r="F39" s="134"/>
    </row>
    <row r="40" spans="2:6" ht="15.6" thickBot="1" x14ac:dyDescent="0.3">
      <c r="B40" s="79" t="s">
        <v>555</v>
      </c>
      <c r="C40" s="132" t="s">
        <v>560</v>
      </c>
      <c r="D40" s="133"/>
      <c r="E40" s="133"/>
      <c r="F40" s="134"/>
    </row>
    <row r="41" spans="2:6" ht="15" x14ac:dyDescent="0.3">
      <c r="B41" s="80"/>
      <c r="C41" s="16"/>
      <c r="D41" s="16"/>
      <c r="E41" s="16"/>
      <c r="F41" s="16"/>
    </row>
    <row r="42" spans="2:6" ht="15.6" thickBot="1" x14ac:dyDescent="0.35">
      <c r="B42" s="80"/>
      <c r="C42" s="16"/>
      <c r="D42" s="16"/>
      <c r="E42" s="16"/>
      <c r="F42" s="16"/>
    </row>
    <row r="43" spans="2:6" ht="15.6" thickBot="1" x14ac:dyDescent="0.3">
      <c r="B43" s="74" t="s">
        <v>553</v>
      </c>
      <c r="C43" s="75" t="s">
        <v>554</v>
      </c>
      <c r="D43" s="75" t="s">
        <v>579</v>
      </c>
      <c r="E43" s="75" t="s">
        <v>580</v>
      </c>
      <c r="F43" s="75" t="s">
        <v>581</v>
      </c>
    </row>
    <row r="44" spans="2:6" ht="47.4" thickBot="1" x14ac:dyDescent="0.3">
      <c r="B44" s="76">
        <v>3</v>
      </c>
      <c r="C44" s="77" t="s">
        <v>561</v>
      </c>
      <c r="D44" s="78" t="s">
        <v>588</v>
      </c>
      <c r="E44" s="78" t="s">
        <v>558</v>
      </c>
      <c r="F44" s="78" t="s">
        <v>642</v>
      </c>
    </row>
    <row r="45" spans="2:6" ht="30.9" customHeight="1" thickBot="1" x14ac:dyDescent="0.3">
      <c r="B45" s="79" t="s">
        <v>582</v>
      </c>
      <c r="C45" s="132" t="s">
        <v>587</v>
      </c>
      <c r="D45" s="133"/>
      <c r="E45" s="133"/>
      <c r="F45" s="134"/>
    </row>
    <row r="46" spans="2:6" ht="15.6" thickBot="1" x14ac:dyDescent="0.3">
      <c r="B46" s="79" t="s">
        <v>589</v>
      </c>
      <c r="C46" s="132" t="s">
        <v>656</v>
      </c>
      <c r="D46" s="133"/>
      <c r="E46" s="133"/>
      <c r="F46" s="134"/>
    </row>
    <row r="47" spans="2:6" ht="15.6" thickBot="1" x14ac:dyDescent="0.3">
      <c r="B47" s="79" t="s">
        <v>586</v>
      </c>
      <c r="C47" s="132" t="s">
        <v>649</v>
      </c>
      <c r="D47" s="133"/>
      <c r="E47" s="133"/>
      <c r="F47" s="134"/>
    </row>
    <row r="48" spans="2:6" ht="15.6" thickBot="1" x14ac:dyDescent="0.3">
      <c r="B48" s="81" t="s">
        <v>555</v>
      </c>
      <c r="C48" s="129" t="s">
        <v>562</v>
      </c>
      <c r="D48" s="130"/>
      <c r="E48" s="130"/>
      <c r="F48" s="131"/>
    </row>
    <row r="49" spans="2:6" ht="15" x14ac:dyDescent="0.3">
      <c r="B49" s="80"/>
      <c r="C49" s="16"/>
      <c r="D49" s="16"/>
      <c r="E49" s="16"/>
      <c r="F49" s="16"/>
    </row>
    <row r="50" spans="2:6" ht="15.6" thickBot="1" x14ac:dyDescent="0.35">
      <c r="B50" s="80"/>
      <c r="C50" s="16"/>
      <c r="D50" s="16"/>
      <c r="E50" s="16"/>
      <c r="F50" s="16"/>
    </row>
    <row r="51" spans="2:6" ht="15.6" thickBot="1" x14ac:dyDescent="0.3">
      <c r="B51" s="74" t="s">
        <v>553</v>
      </c>
      <c r="C51" s="75" t="s">
        <v>554</v>
      </c>
      <c r="D51" s="75" t="s">
        <v>579</v>
      </c>
      <c r="E51" s="75" t="s">
        <v>580</v>
      </c>
      <c r="F51" s="75" t="s">
        <v>581</v>
      </c>
    </row>
    <row r="52" spans="2:6" ht="54.6" customHeight="1" thickBot="1" x14ac:dyDescent="0.3">
      <c r="B52" s="76">
        <v>4</v>
      </c>
      <c r="C52" s="77" t="s">
        <v>304</v>
      </c>
      <c r="D52" s="78" t="s">
        <v>309</v>
      </c>
      <c r="E52" s="78" t="s">
        <v>558</v>
      </c>
      <c r="F52" s="78" t="s">
        <v>590</v>
      </c>
    </row>
    <row r="53" spans="2:6" ht="15.6" thickBot="1" x14ac:dyDescent="0.3">
      <c r="B53" s="79" t="s">
        <v>582</v>
      </c>
      <c r="C53" s="132" t="s">
        <v>591</v>
      </c>
      <c r="D53" s="133"/>
      <c r="E53" s="133"/>
      <c r="F53" s="134"/>
    </row>
    <row r="54" spans="2:6" ht="15.6" thickBot="1" x14ac:dyDescent="0.3">
      <c r="B54" s="79" t="s">
        <v>584</v>
      </c>
      <c r="C54" s="132" t="s">
        <v>655</v>
      </c>
      <c r="D54" s="133"/>
      <c r="E54" s="133"/>
      <c r="F54" s="134"/>
    </row>
    <row r="55" spans="2:6" ht="15.6" thickBot="1" x14ac:dyDescent="0.3">
      <c r="B55" s="82" t="s">
        <v>585</v>
      </c>
      <c r="C55" s="143" t="s">
        <v>654</v>
      </c>
      <c r="D55" s="144"/>
      <c r="E55" s="144"/>
      <c r="F55" s="145"/>
    </row>
    <row r="56" spans="2:6" ht="15.6" thickBot="1" x14ac:dyDescent="0.3">
      <c r="B56" s="83" t="s">
        <v>586</v>
      </c>
      <c r="C56" s="132" t="s">
        <v>649</v>
      </c>
      <c r="D56" s="133"/>
      <c r="E56" s="133"/>
      <c r="F56" s="134"/>
    </row>
    <row r="57" spans="2:6" ht="15.6" thickBot="1" x14ac:dyDescent="0.3">
      <c r="B57" s="84" t="s">
        <v>592</v>
      </c>
      <c r="C57" s="132" t="s">
        <v>563</v>
      </c>
      <c r="D57" s="133"/>
      <c r="E57" s="133"/>
      <c r="F57" s="134"/>
    </row>
    <row r="58" spans="2:6" ht="15" x14ac:dyDescent="0.3">
      <c r="B58" s="80"/>
      <c r="C58" s="16"/>
      <c r="D58" s="16"/>
      <c r="E58" s="16"/>
      <c r="F58" s="16"/>
    </row>
    <row r="59" spans="2:6" ht="15.6" thickBot="1" x14ac:dyDescent="0.35">
      <c r="B59" s="80"/>
      <c r="C59" s="16"/>
      <c r="D59" s="16"/>
      <c r="E59" s="16"/>
      <c r="F59" s="16"/>
    </row>
    <row r="60" spans="2:6" ht="15.6" thickBot="1" x14ac:dyDescent="0.3">
      <c r="B60" s="74" t="s">
        <v>553</v>
      </c>
      <c r="C60" s="75" t="s">
        <v>554</v>
      </c>
      <c r="D60" s="75" t="s">
        <v>579</v>
      </c>
      <c r="E60" s="75" t="s">
        <v>580</v>
      </c>
      <c r="F60" s="75" t="s">
        <v>581</v>
      </c>
    </row>
    <row r="61" spans="2:6" ht="51.6" customHeight="1" x14ac:dyDescent="0.25">
      <c r="B61" s="146" t="s">
        <v>593</v>
      </c>
      <c r="C61" s="146" t="s">
        <v>594</v>
      </c>
      <c r="D61" s="85" t="s">
        <v>643</v>
      </c>
      <c r="E61" s="146" t="s">
        <v>558</v>
      </c>
      <c r="F61" s="146" t="s">
        <v>595</v>
      </c>
    </row>
    <row r="62" spans="2:6" ht="42.9" customHeight="1" thickBot="1" x14ac:dyDescent="0.3">
      <c r="B62" s="147"/>
      <c r="C62" s="147"/>
      <c r="D62" s="85" t="s">
        <v>644</v>
      </c>
      <c r="E62" s="147"/>
      <c r="F62" s="147"/>
    </row>
    <row r="63" spans="2:6" ht="30.9" customHeight="1" thickBot="1" x14ac:dyDescent="0.3">
      <c r="B63" s="81" t="s">
        <v>582</v>
      </c>
      <c r="C63" s="129" t="s">
        <v>596</v>
      </c>
      <c r="D63" s="130"/>
      <c r="E63" s="130"/>
      <c r="F63" s="131"/>
    </row>
    <row r="64" spans="2:6" ht="111.75" customHeight="1" thickBot="1" x14ac:dyDescent="0.3">
      <c r="B64" s="106" t="s">
        <v>584</v>
      </c>
      <c r="C64" s="137" t="s">
        <v>645</v>
      </c>
      <c r="D64" s="138"/>
      <c r="E64" s="138"/>
      <c r="F64" s="139"/>
    </row>
    <row r="65" spans="2:6" ht="97.5" customHeight="1" thickBot="1" x14ac:dyDescent="0.3">
      <c r="B65" s="106" t="s">
        <v>585</v>
      </c>
      <c r="C65" s="137" t="s">
        <v>653</v>
      </c>
      <c r="D65" s="138"/>
      <c r="E65" s="138"/>
      <c r="F65" s="139"/>
    </row>
    <row r="66" spans="2:6" ht="15.6" customHeight="1" thickBot="1" x14ac:dyDescent="0.3">
      <c r="B66" s="81" t="s">
        <v>586</v>
      </c>
      <c r="C66" s="86" t="s">
        <v>649</v>
      </c>
      <c r="D66" s="87"/>
      <c r="E66" s="87"/>
      <c r="F66" s="88"/>
    </row>
    <row r="67" spans="2:6" ht="15.6" thickBot="1" x14ac:dyDescent="0.3">
      <c r="B67" s="81" t="s">
        <v>592</v>
      </c>
      <c r="C67" s="86" t="s">
        <v>634</v>
      </c>
      <c r="D67" s="87"/>
      <c r="E67" s="87"/>
      <c r="F67" s="88"/>
    </row>
    <row r="68" spans="2:6" ht="15" x14ac:dyDescent="0.3">
      <c r="B68" s="80"/>
      <c r="C68" s="16"/>
      <c r="D68" s="16"/>
      <c r="E68" s="16"/>
      <c r="F68" s="16"/>
    </row>
    <row r="69" spans="2:6" ht="15.6" thickBot="1" x14ac:dyDescent="0.35">
      <c r="B69" s="80"/>
      <c r="C69" s="16"/>
      <c r="D69" s="16"/>
      <c r="E69" s="16"/>
      <c r="F69" s="16"/>
    </row>
    <row r="70" spans="2:6" ht="15.6" thickBot="1" x14ac:dyDescent="0.3">
      <c r="B70" s="74" t="s">
        <v>553</v>
      </c>
      <c r="C70" s="75" t="s">
        <v>554</v>
      </c>
      <c r="D70" s="75" t="s">
        <v>579</v>
      </c>
      <c r="E70" s="75" t="s">
        <v>580</v>
      </c>
      <c r="F70" s="75" t="s">
        <v>581</v>
      </c>
    </row>
    <row r="71" spans="2:6" ht="44.1" customHeight="1" thickBot="1" x14ac:dyDescent="0.3">
      <c r="B71" s="76">
        <v>6</v>
      </c>
      <c r="C71" s="77" t="s">
        <v>567</v>
      </c>
      <c r="D71" s="78" t="s">
        <v>597</v>
      </c>
      <c r="E71" s="78" t="s">
        <v>558</v>
      </c>
      <c r="F71" s="78" t="s">
        <v>590</v>
      </c>
    </row>
    <row r="72" spans="2:6" ht="30.9" customHeight="1" thickBot="1" x14ac:dyDescent="0.3">
      <c r="B72" s="81" t="s">
        <v>582</v>
      </c>
      <c r="C72" s="129" t="s">
        <v>598</v>
      </c>
      <c r="D72" s="130"/>
      <c r="E72" s="130"/>
      <c r="F72" s="131"/>
    </row>
    <row r="73" spans="2:6" ht="15.6" thickBot="1" x14ac:dyDescent="0.3">
      <c r="B73" s="81" t="s">
        <v>584</v>
      </c>
      <c r="C73" s="129" t="s">
        <v>652</v>
      </c>
      <c r="D73" s="130"/>
      <c r="E73" s="130"/>
      <c r="F73" s="131"/>
    </row>
    <row r="74" spans="2:6" ht="15" x14ac:dyDescent="0.25">
      <c r="B74" s="135" t="s">
        <v>585</v>
      </c>
      <c r="C74" s="137" t="s">
        <v>651</v>
      </c>
      <c r="D74" s="138"/>
      <c r="E74" s="138"/>
      <c r="F74" s="139"/>
    </row>
    <row r="75" spans="2:6" ht="15.6" thickBot="1" x14ac:dyDescent="0.3">
      <c r="B75" s="136"/>
      <c r="C75" s="140" t="s">
        <v>650</v>
      </c>
      <c r="D75" s="141"/>
      <c r="E75" s="141"/>
      <c r="F75" s="142"/>
    </row>
    <row r="76" spans="2:6" ht="15.6" thickBot="1" x14ac:dyDescent="0.3">
      <c r="B76" s="81" t="s">
        <v>586</v>
      </c>
      <c r="C76" s="129" t="s">
        <v>649</v>
      </c>
      <c r="D76" s="130"/>
      <c r="E76" s="130"/>
      <c r="F76" s="131"/>
    </row>
    <row r="77" spans="2:6" ht="15.6" thickBot="1" x14ac:dyDescent="0.3">
      <c r="B77" s="81" t="s">
        <v>592</v>
      </c>
      <c r="C77" s="129" t="s">
        <v>568</v>
      </c>
      <c r="D77" s="130"/>
      <c r="E77" s="130"/>
      <c r="F77" s="131"/>
    </row>
    <row r="78" spans="2:6" ht="15" x14ac:dyDescent="0.3">
      <c r="B78" s="80"/>
      <c r="C78" s="16"/>
      <c r="D78" s="16"/>
      <c r="E78" s="16"/>
      <c r="F78" s="16"/>
    </row>
    <row r="79" spans="2:6" ht="15.6" thickBot="1" x14ac:dyDescent="0.35">
      <c r="B79" s="80"/>
      <c r="C79" s="16"/>
      <c r="D79" s="16"/>
      <c r="E79" s="16"/>
      <c r="F79" s="16"/>
    </row>
    <row r="80" spans="2:6" ht="15.6" thickBot="1" x14ac:dyDescent="0.3">
      <c r="B80" s="74" t="s">
        <v>553</v>
      </c>
      <c r="C80" s="75" t="s">
        <v>554</v>
      </c>
      <c r="D80" s="75" t="s">
        <v>579</v>
      </c>
      <c r="E80" s="75" t="s">
        <v>580</v>
      </c>
      <c r="F80" s="75" t="s">
        <v>581</v>
      </c>
    </row>
    <row r="81" spans="2:6" ht="55.35" customHeight="1" thickBot="1" x14ac:dyDescent="0.3">
      <c r="B81" s="89">
        <v>7</v>
      </c>
      <c r="C81" s="90" t="s">
        <v>676</v>
      </c>
      <c r="D81" s="91" t="s">
        <v>678</v>
      </c>
      <c r="E81" s="91" t="s">
        <v>558</v>
      </c>
      <c r="F81" s="91" t="s">
        <v>590</v>
      </c>
    </row>
    <row r="82" spans="2:6" ht="15.6" thickBot="1" x14ac:dyDescent="0.3">
      <c r="B82" s="81" t="s">
        <v>582</v>
      </c>
      <c r="C82" s="129" t="s">
        <v>599</v>
      </c>
      <c r="D82" s="130"/>
      <c r="E82" s="130"/>
      <c r="F82" s="131"/>
    </row>
    <row r="83" spans="2:6" ht="15.6" thickBot="1" x14ac:dyDescent="0.3">
      <c r="B83" s="81" t="s">
        <v>584</v>
      </c>
      <c r="C83" s="129" t="s">
        <v>646</v>
      </c>
      <c r="D83" s="130"/>
      <c r="E83" s="130"/>
      <c r="F83" s="131"/>
    </row>
    <row r="84" spans="2:6" ht="15.6" thickBot="1" x14ac:dyDescent="0.3">
      <c r="B84" s="81" t="s">
        <v>585</v>
      </c>
      <c r="C84" s="129" t="s">
        <v>647</v>
      </c>
      <c r="D84" s="130"/>
      <c r="E84" s="130"/>
      <c r="F84" s="131"/>
    </row>
    <row r="85" spans="2:6" ht="15.6" thickBot="1" x14ac:dyDescent="0.3">
      <c r="B85" s="81" t="s">
        <v>586</v>
      </c>
      <c r="C85" s="129" t="s">
        <v>648</v>
      </c>
      <c r="D85" s="130"/>
      <c r="E85" s="130"/>
      <c r="F85" s="131"/>
    </row>
    <row r="86" spans="2:6" ht="15.6" thickBot="1" x14ac:dyDescent="0.3">
      <c r="B86" s="81" t="s">
        <v>555</v>
      </c>
      <c r="C86" s="129" t="s">
        <v>572</v>
      </c>
      <c r="D86" s="130"/>
      <c r="E86" s="130"/>
      <c r="F86" s="131"/>
    </row>
    <row r="87" spans="2:6" ht="15" x14ac:dyDescent="0.3">
      <c r="B87" s="80"/>
      <c r="C87" s="16"/>
      <c r="D87" s="16"/>
      <c r="E87" s="16"/>
      <c r="F87" s="16"/>
    </row>
    <row r="88" spans="2:6" ht="15.6" thickBot="1" x14ac:dyDescent="0.35">
      <c r="B88" s="80"/>
      <c r="C88" s="16"/>
      <c r="D88" s="16"/>
      <c r="E88" s="16"/>
      <c r="F88" s="16"/>
    </row>
    <row r="89" spans="2:6" ht="15.6" thickBot="1" x14ac:dyDescent="0.3">
      <c r="B89" s="74" t="s">
        <v>553</v>
      </c>
      <c r="C89" s="75" t="s">
        <v>554</v>
      </c>
      <c r="D89" s="75" t="s">
        <v>579</v>
      </c>
      <c r="E89" s="75" t="s">
        <v>580</v>
      </c>
      <c r="F89" s="75" t="s">
        <v>581</v>
      </c>
    </row>
    <row r="90" spans="2:6" ht="41.4" customHeight="1" thickBot="1" x14ac:dyDescent="0.3">
      <c r="B90" s="76">
        <v>8</v>
      </c>
      <c r="C90" s="77" t="s">
        <v>677</v>
      </c>
      <c r="D90" s="78" t="s">
        <v>600</v>
      </c>
      <c r="E90" s="78" t="s">
        <v>558</v>
      </c>
      <c r="F90" s="78" t="s">
        <v>590</v>
      </c>
    </row>
    <row r="91" spans="2:6" ht="15.6" thickBot="1" x14ac:dyDescent="0.3">
      <c r="B91" s="79" t="s">
        <v>582</v>
      </c>
      <c r="C91" s="132" t="s">
        <v>601</v>
      </c>
      <c r="D91" s="133"/>
      <c r="E91" s="133"/>
      <c r="F91" s="134"/>
    </row>
    <row r="92" spans="2:6" ht="15.6" thickBot="1" x14ac:dyDescent="0.3">
      <c r="B92" s="81" t="s">
        <v>584</v>
      </c>
      <c r="C92" s="129" t="s">
        <v>661</v>
      </c>
      <c r="D92" s="130"/>
      <c r="E92" s="130"/>
      <c r="F92" s="131"/>
    </row>
    <row r="93" spans="2:6" ht="15.6" thickBot="1" x14ac:dyDescent="0.3">
      <c r="B93" s="81" t="s">
        <v>585</v>
      </c>
      <c r="C93" s="129" t="s">
        <v>662</v>
      </c>
      <c r="D93" s="130"/>
      <c r="E93" s="130"/>
      <c r="F93" s="131"/>
    </row>
    <row r="94" spans="2:6" ht="15.6" thickBot="1" x14ac:dyDescent="0.3">
      <c r="B94" s="81" t="s">
        <v>586</v>
      </c>
      <c r="C94" s="129" t="s">
        <v>649</v>
      </c>
      <c r="D94" s="130"/>
      <c r="E94" s="130"/>
      <c r="F94" s="131"/>
    </row>
    <row r="95" spans="2:6" ht="15.6" thickBot="1" x14ac:dyDescent="0.3">
      <c r="B95" s="81" t="s">
        <v>555</v>
      </c>
      <c r="C95" s="129" t="s">
        <v>563</v>
      </c>
      <c r="D95" s="130"/>
      <c r="E95" s="130"/>
      <c r="F95" s="131"/>
    </row>
    <row r="96" spans="2:6" ht="15" x14ac:dyDescent="0.3">
      <c r="B96" s="80"/>
      <c r="C96" s="16"/>
      <c r="D96" s="16"/>
      <c r="E96" s="16"/>
      <c r="F96" s="16"/>
    </row>
    <row r="97" spans="2:6" ht="15.6" thickBot="1" x14ac:dyDescent="0.35">
      <c r="B97" s="80"/>
      <c r="C97" s="16"/>
      <c r="D97" s="16"/>
      <c r="E97" s="16"/>
      <c r="F97" s="16"/>
    </row>
    <row r="98" spans="2:6" ht="15.6" thickBot="1" x14ac:dyDescent="0.3">
      <c r="B98" s="74" t="s">
        <v>553</v>
      </c>
      <c r="C98" s="75" t="s">
        <v>554</v>
      </c>
      <c r="D98" s="75" t="s">
        <v>579</v>
      </c>
      <c r="E98" s="75" t="s">
        <v>580</v>
      </c>
      <c r="F98" s="75" t="s">
        <v>581</v>
      </c>
    </row>
    <row r="99" spans="2:6" ht="16.2" thickBot="1" x14ac:dyDescent="0.3">
      <c r="B99" s="76">
        <v>9</v>
      </c>
      <c r="C99" s="77" t="s">
        <v>569</v>
      </c>
      <c r="D99" s="78" t="s">
        <v>602</v>
      </c>
      <c r="E99" s="78" t="s">
        <v>558</v>
      </c>
      <c r="F99" s="78" t="s">
        <v>590</v>
      </c>
    </row>
    <row r="100" spans="2:6" ht="30.9" customHeight="1" thickBot="1" x14ac:dyDescent="0.3">
      <c r="B100" s="79" t="s">
        <v>582</v>
      </c>
      <c r="C100" s="132" t="s">
        <v>603</v>
      </c>
      <c r="D100" s="133"/>
      <c r="E100" s="133"/>
      <c r="F100" s="134"/>
    </row>
    <row r="101" spans="2:6" ht="15.6" thickBot="1" x14ac:dyDescent="0.3">
      <c r="B101" s="79" t="s">
        <v>584</v>
      </c>
      <c r="C101" s="132" t="s">
        <v>666</v>
      </c>
      <c r="D101" s="133"/>
      <c r="E101" s="133"/>
      <c r="F101" s="134"/>
    </row>
    <row r="102" spans="2:6" ht="15.6" thickBot="1" x14ac:dyDescent="0.3">
      <c r="B102" s="79" t="s">
        <v>585</v>
      </c>
      <c r="C102" s="132" t="s">
        <v>665</v>
      </c>
      <c r="D102" s="133"/>
      <c r="E102" s="133"/>
      <c r="F102" s="134"/>
    </row>
    <row r="103" spans="2:6" ht="15.6" thickBot="1" x14ac:dyDescent="0.3">
      <c r="B103" s="79" t="s">
        <v>586</v>
      </c>
      <c r="C103" s="132" t="s">
        <v>649</v>
      </c>
      <c r="D103" s="133"/>
      <c r="E103" s="133"/>
      <c r="F103" s="134"/>
    </row>
    <row r="104" spans="2:6" ht="41.4" customHeight="1" thickBot="1" x14ac:dyDescent="0.3">
      <c r="B104" s="81" t="s">
        <v>555</v>
      </c>
      <c r="C104" s="129" t="s">
        <v>570</v>
      </c>
      <c r="D104" s="130"/>
      <c r="E104" s="130"/>
      <c r="F104" s="131"/>
    </row>
    <row r="105" spans="2:6" ht="15" x14ac:dyDescent="0.3">
      <c r="B105" s="80"/>
      <c r="C105" s="16"/>
      <c r="D105" s="16"/>
      <c r="E105" s="16"/>
      <c r="F105" s="16"/>
    </row>
    <row r="106" spans="2:6" ht="15.6" thickBot="1" x14ac:dyDescent="0.35">
      <c r="B106" s="80"/>
      <c r="C106" s="16"/>
      <c r="D106" s="16"/>
      <c r="E106" s="16"/>
      <c r="F106" s="16"/>
    </row>
    <row r="107" spans="2:6" ht="15.6" thickBot="1" x14ac:dyDescent="0.3">
      <c r="B107" s="74" t="s">
        <v>553</v>
      </c>
      <c r="C107" s="75" t="s">
        <v>554</v>
      </c>
      <c r="D107" s="75" t="s">
        <v>579</v>
      </c>
      <c r="E107" s="75" t="s">
        <v>580</v>
      </c>
      <c r="F107" s="75" t="s">
        <v>581</v>
      </c>
    </row>
    <row r="108" spans="2:6" ht="16.2" thickBot="1" x14ac:dyDescent="0.3">
      <c r="B108" s="76">
        <v>10</v>
      </c>
      <c r="C108" s="77" t="s">
        <v>571</v>
      </c>
      <c r="D108" s="78" t="s">
        <v>604</v>
      </c>
      <c r="E108" s="78" t="s">
        <v>558</v>
      </c>
      <c r="F108" s="78" t="s">
        <v>590</v>
      </c>
    </row>
    <row r="109" spans="2:6" ht="30.9" customHeight="1" thickBot="1" x14ac:dyDescent="0.3">
      <c r="B109" s="79" t="s">
        <v>582</v>
      </c>
      <c r="C109" s="132" t="s">
        <v>605</v>
      </c>
      <c r="D109" s="133"/>
      <c r="E109" s="133"/>
      <c r="F109" s="134"/>
    </row>
    <row r="110" spans="2:6" ht="15.6" thickBot="1" x14ac:dyDescent="0.3">
      <c r="B110" s="79" t="s">
        <v>584</v>
      </c>
      <c r="C110" s="132" t="s">
        <v>663</v>
      </c>
      <c r="D110" s="133"/>
      <c r="E110" s="133"/>
      <c r="F110" s="134"/>
    </row>
    <row r="111" spans="2:6" ht="15.6" thickBot="1" x14ac:dyDescent="0.3">
      <c r="B111" s="79" t="s">
        <v>585</v>
      </c>
      <c r="C111" s="132" t="s">
        <v>664</v>
      </c>
      <c r="D111" s="133"/>
      <c r="E111" s="133"/>
      <c r="F111" s="134"/>
    </row>
    <row r="112" spans="2:6" ht="15.6" thickBot="1" x14ac:dyDescent="0.3">
      <c r="B112" s="79" t="s">
        <v>586</v>
      </c>
      <c r="C112" s="132" t="s">
        <v>649</v>
      </c>
      <c r="D112" s="133"/>
      <c r="E112" s="133"/>
      <c r="F112" s="134"/>
    </row>
    <row r="113" spans="2:6" ht="15.6" thickBot="1" x14ac:dyDescent="0.3">
      <c r="B113" s="81" t="s">
        <v>555</v>
      </c>
      <c r="C113" s="129" t="s">
        <v>606</v>
      </c>
      <c r="D113" s="130"/>
      <c r="E113" s="130"/>
      <c r="F113" s="131"/>
    </row>
    <row r="114" spans="2:6" ht="15" x14ac:dyDescent="0.3">
      <c r="B114" s="80"/>
      <c r="C114" s="16"/>
      <c r="D114" s="16"/>
      <c r="E114" s="16"/>
      <c r="F114" s="16"/>
    </row>
    <row r="115" spans="2:6" ht="15.6" thickBot="1" x14ac:dyDescent="0.35">
      <c r="B115" s="80"/>
      <c r="C115" s="16"/>
      <c r="D115" s="16"/>
      <c r="E115" s="16"/>
      <c r="F115" s="16"/>
    </row>
    <row r="116" spans="2:6" ht="15.6" thickBot="1" x14ac:dyDescent="0.3">
      <c r="B116" s="74" t="s">
        <v>553</v>
      </c>
      <c r="C116" s="75" t="s">
        <v>554</v>
      </c>
      <c r="D116" s="75" t="s">
        <v>579</v>
      </c>
      <c r="E116" s="75" t="s">
        <v>580</v>
      </c>
      <c r="F116" s="75" t="s">
        <v>581</v>
      </c>
    </row>
    <row r="117" spans="2:6" ht="41.4" customHeight="1" thickBot="1" x14ac:dyDescent="0.3">
      <c r="B117" s="76">
        <v>11</v>
      </c>
      <c r="C117" s="77" t="s">
        <v>635</v>
      </c>
      <c r="D117" s="78" t="s">
        <v>607</v>
      </c>
      <c r="E117" s="78" t="s">
        <v>558</v>
      </c>
      <c r="F117" s="78" t="s">
        <v>590</v>
      </c>
    </row>
    <row r="118" spans="2:6" ht="30.9" customHeight="1" thickBot="1" x14ac:dyDescent="0.3">
      <c r="B118" s="79" t="s">
        <v>582</v>
      </c>
      <c r="C118" s="132" t="s">
        <v>636</v>
      </c>
      <c r="D118" s="133"/>
      <c r="E118" s="133"/>
      <c r="F118" s="134"/>
    </row>
    <row r="119" spans="2:6" ht="15.6" thickBot="1" x14ac:dyDescent="0.3">
      <c r="B119" s="79" t="s">
        <v>584</v>
      </c>
      <c r="C119" s="132" t="s">
        <v>667</v>
      </c>
      <c r="D119" s="133"/>
      <c r="E119" s="133"/>
      <c r="F119" s="134"/>
    </row>
    <row r="120" spans="2:6" ht="15.6" thickBot="1" x14ac:dyDescent="0.3">
      <c r="B120" s="81" t="s">
        <v>585</v>
      </c>
      <c r="C120" s="129" t="s">
        <v>668</v>
      </c>
      <c r="D120" s="130"/>
      <c r="E120" s="130"/>
      <c r="F120" s="131"/>
    </row>
    <row r="121" spans="2:6" ht="15.6" thickBot="1" x14ac:dyDescent="0.3">
      <c r="B121" s="81" t="s">
        <v>586</v>
      </c>
      <c r="C121" s="129" t="s">
        <v>649</v>
      </c>
      <c r="D121" s="130"/>
      <c r="E121" s="130"/>
      <c r="F121" s="131"/>
    </row>
    <row r="122" spans="2:6" ht="15.6" thickBot="1" x14ac:dyDescent="0.3">
      <c r="B122" s="81" t="s">
        <v>555</v>
      </c>
      <c r="C122" s="129" t="s">
        <v>608</v>
      </c>
      <c r="D122" s="130"/>
      <c r="E122" s="130"/>
      <c r="F122" s="131"/>
    </row>
    <row r="123" spans="2:6" ht="15" x14ac:dyDescent="0.3">
      <c r="B123" s="80"/>
      <c r="C123" s="16"/>
      <c r="D123" s="16"/>
      <c r="E123" s="16"/>
      <c r="F123" s="16"/>
    </row>
    <row r="124" spans="2:6" ht="15.6" thickBot="1" x14ac:dyDescent="0.35">
      <c r="B124" s="80"/>
      <c r="C124" s="16"/>
      <c r="D124" s="16"/>
      <c r="E124" s="16"/>
      <c r="F124" s="16"/>
    </row>
    <row r="125" spans="2:6" ht="15.6" thickBot="1" x14ac:dyDescent="0.3">
      <c r="B125" s="74" t="s">
        <v>553</v>
      </c>
      <c r="C125" s="75" t="s">
        <v>554</v>
      </c>
      <c r="D125" s="75" t="s">
        <v>579</v>
      </c>
      <c r="E125" s="75" t="s">
        <v>580</v>
      </c>
      <c r="F125" s="75" t="s">
        <v>581</v>
      </c>
    </row>
    <row r="126" spans="2:6" ht="40.35" customHeight="1" thickBot="1" x14ac:dyDescent="0.3">
      <c r="B126" s="76">
        <v>12</v>
      </c>
      <c r="C126" s="77" t="s">
        <v>574</v>
      </c>
      <c r="D126" s="78" t="s">
        <v>609</v>
      </c>
      <c r="E126" s="78" t="s">
        <v>558</v>
      </c>
      <c r="F126" s="78" t="s">
        <v>590</v>
      </c>
    </row>
    <row r="127" spans="2:6" ht="15.6" thickBot="1" x14ac:dyDescent="0.3">
      <c r="B127" s="79" t="s">
        <v>582</v>
      </c>
      <c r="C127" s="132" t="s">
        <v>637</v>
      </c>
      <c r="D127" s="133"/>
      <c r="E127" s="133"/>
      <c r="F127" s="134"/>
    </row>
    <row r="128" spans="2:6" ht="15.6" thickBot="1" x14ac:dyDescent="0.3">
      <c r="B128" s="79" t="s">
        <v>584</v>
      </c>
      <c r="C128" s="132" t="s">
        <v>669</v>
      </c>
      <c r="D128" s="133"/>
      <c r="E128" s="133"/>
      <c r="F128" s="134"/>
    </row>
    <row r="129" spans="2:6" ht="15.6" thickBot="1" x14ac:dyDescent="0.3">
      <c r="B129" s="79" t="s">
        <v>585</v>
      </c>
      <c r="C129" s="132" t="s">
        <v>670</v>
      </c>
      <c r="D129" s="133"/>
      <c r="E129" s="133"/>
      <c r="F129" s="134"/>
    </row>
    <row r="130" spans="2:6" ht="15.6" thickBot="1" x14ac:dyDescent="0.3">
      <c r="B130" s="81" t="s">
        <v>586</v>
      </c>
      <c r="C130" s="129" t="s">
        <v>649</v>
      </c>
      <c r="D130" s="130"/>
      <c r="E130" s="130"/>
      <c r="F130" s="131"/>
    </row>
    <row r="131" spans="2:6" ht="15.6" thickBot="1" x14ac:dyDescent="0.3">
      <c r="B131" s="81" t="s">
        <v>555</v>
      </c>
      <c r="C131" s="129" t="s">
        <v>608</v>
      </c>
      <c r="D131" s="130"/>
      <c r="E131" s="130"/>
      <c r="F131" s="131"/>
    </row>
    <row r="132" spans="2:6" ht="15" x14ac:dyDescent="0.3">
      <c r="B132" s="80"/>
      <c r="C132" s="16"/>
      <c r="D132" s="16"/>
      <c r="E132" s="16"/>
      <c r="F132" s="16"/>
    </row>
    <row r="133" spans="2:6" ht="15.6" thickBot="1" x14ac:dyDescent="0.35">
      <c r="B133" s="80"/>
      <c r="C133" s="16"/>
      <c r="D133" s="16"/>
      <c r="E133" s="16"/>
      <c r="F133" s="16"/>
    </row>
    <row r="134" spans="2:6" ht="15.6" thickBot="1" x14ac:dyDescent="0.3">
      <c r="B134" s="74" t="s">
        <v>553</v>
      </c>
      <c r="C134" s="75" t="s">
        <v>554</v>
      </c>
      <c r="D134" s="75" t="s">
        <v>579</v>
      </c>
      <c r="E134" s="75" t="s">
        <v>580</v>
      </c>
      <c r="F134" s="75" t="s">
        <v>581</v>
      </c>
    </row>
    <row r="135" spans="2:6" ht="42.6" customHeight="1" thickBot="1" x14ac:dyDescent="0.3">
      <c r="B135" s="76">
        <v>13</v>
      </c>
      <c r="C135" s="77" t="s">
        <v>575</v>
      </c>
      <c r="D135" s="78" t="s">
        <v>610</v>
      </c>
      <c r="E135" s="78" t="s">
        <v>558</v>
      </c>
      <c r="F135" s="78" t="s">
        <v>590</v>
      </c>
    </row>
    <row r="136" spans="2:6" ht="15.9" customHeight="1" thickBot="1" x14ac:dyDescent="0.3">
      <c r="B136" s="92" t="s">
        <v>582</v>
      </c>
      <c r="C136" s="132" t="s">
        <v>611</v>
      </c>
      <c r="D136" s="133"/>
      <c r="E136" s="133"/>
      <c r="F136" s="134"/>
    </row>
    <row r="137" spans="2:6" ht="15.6" thickBot="1" x14ac:dyDescent="0.3">
      <c r="B137" s="92" t="s">
        <v>584</v>
      </c>
      <c r="C137" s="132" t="s">
        <v>671</v>
      </c>
      <c r="D137" s="133"/>
      <c r="E137" s="133"/>
      <c r="F137" s="134"/>
    </row>
    <row r="138" spans="2:6" ht="15.6" thickBot="1" x14ac:dyDescent="0.3">
      <c r="B138" s="93" t="s">
        <v>585</v>
      </c>
      <c r="C138" s="129" t="s">
        <v>672</v>
      </c>
      <c r="D138" s="130"/>
      <c r="E138" s="130"/>
      <c r="F138" s="131"/>
    </row>
    <row r="139" spans="2:6" ht="15.6" thickBot="1" x14ac:dyDescent="0.3">
      <c r="B139" s="93" t="s">
        <v>586</v>
      </c>
      <c r="C139" s="129" t="s">
        <v>649</v>
      </c>
      <c r="D139" s="130"/>
      <c r="E139" s="130"/>
      <c r="F139" s="131"/>
    </row>
    <row r="140" spans="2:6" ht="15.6" thickBot="1" x14ac:dyDescent="0.3">
      <c r="B140" s="93" t="s">
        <v>555</v>
      </c>
      <c r="C140" s="129" t="s">
        <v>608</v>
      </c>
      <c r="D140" s="130"/>
      <c r="E140" s="130"/>
      <c r="F140" s="131"/>
    </row>
    <row r="141" spans="2:6" ht="15" x14ac:dyDescent="0.3">
      <c r="B141" s="80"/>
      <c r="C141" s="16"/>
      <c r="D141" s="16"/>
      <c r="E141" s="16"/>
      <c r="F141" s="16"/>
    </row>
    <row r="142" spans="2:6" ht="15.6" thickBot="1" x14ac:dyDescent="0.35">
      <c r="B142" s="80"/>
      <c r="C142" s="16"/>
      <c r="D142" s="16"/>
      <c r="E142" s="16"/>
      <c r="F142" s="16"/>
    </row>
    <row r="143" spans="2:6" ht="15.6" thickBot="1" x14ac:dyDescent="0.3">
      <c r="B143" s="74" t="s">
        <v>553</v>
      </c>
      <c r="C143" s="75" t="s">
        <v>554</v>
      </c>
      <c r="D143" s="75" t="s">
        <v>579</v>
      </c>
      <c r="E143" s="75" t="s">
        <v>580</v>
      </c>
      <c r="F143" s="75" t="s">
        <v>581</v>
      </c>
    </row>
    <row r="144" spans="2:6" ht="44.1" customHeight="1" thickBot="1" x14ac:dyDescent="0.3">
      <c r="B144" s="76">
        <v>14</v>
      </c>
      <c r="C144" s="77" t="s">
        <v>576</v>
      </c>
      <c r="D144" s="78" t="s">
        <v>612</v>
      </c>
      <c r="E144" s="78" t="s">
        <v>558</v>
      </c>
      <c r="F144" s="78" t="s">
        <v>590</v>
      </c>
    </row>
    <row r="145" spans="2:6" ht="15.9" customHeight="1" thickBot="1" x14ac:dyDescent="0.3">
      <c r="B145" s="79" t="s">
        <v>582</v>
      </c>
      <c r="C145" s="132" t="s">
        <v>613</v>
      </c>
      <c r="D145" s="133"/>
      <c r="E145" s="133"/>
      <c r="F145" s="134"/>
    </row>
    <row r="146" spans="2:6" ht="15.6" thickBot="1" x14ac:dyDescent="0.3">
      <c r="B146" s="79" t="s">
        <v>584</v>
      </c>
      <c r="C146" s="132" t="s">
        <v>673</v>
      </c>
      <c r="D146" s="133"/>
      <c r="E146" s="133"/>
      <c r="F146" s="134"/>
    </row>
    <row r="147" spans="2:6" ht="15.6" thickBot="1" x14ac:dyDescent="0.3">
      <c r="B147" s="81" t="s">
        <v>585</v>
      </c>
      <c r="C147" s="129" t="s">
        <v>674</v>
      </c>
      <c r="D147" s="130"/>
      <c r="E147" s="130"/>
      <c r="F147" s="131"/>
    </row>
    <row r="148" spans="2:6" ht="15.6" thickBot="1" x14ac:dyDescent="0.3">
      <c r="B148" s="81" t="s">
        <v>586</v>
      </c>
      <c r="C148" s="129" t="s">
        <v>649</v>
      </c>
      <c r="D148" s="130"/>
      <c r="E148" s="130"/>
      <c r="F148" s="131"/>
    </row>
    <row r="149" spans="2:6" ht="15.6" thickBot="1" x14ac:dyDescent="0.3">
      <c r="B149" s="81" t="s">
        <v>555</v>
      </c>
      <c r="C149" s="129" t="s">
        <v>577</v>
      </c>
      <c r="D149" s="130"/>
      <c r="E149" s="130"/>
      <c r="F149" s="131"/>
    </row>
    <row r="150" spans="2:6" ht="15.9" customHeight="1" thickBot="1" x14ac:dyDescent="0.3">
      <c r="B150" s="81" t="s">
        <v>614</v>
      </c>
      <c r="C150" s="129" t="s">
        <v>615</v>
      </c>
      <c r="D150" s="130"/>
      <c r="E150" s="130"/>
      <c r="F150" s="131"/>
    </row>
    <row r="151" spans="2:6" ht="15" x14ac:dyDescent="0.3">
      <c r="B151" s="80"/>
      <c r="C151" s="16"/>
      <c r="D151" s="16"/>
      <c r="E151" s="16"/>
      <c r="F151" s="16"/>
    </row>
    <row r="152" spans="2:6" ht="15" x14ac:dyDescent="0.3">
      <c r="B152" s="80"/>
      <c r="C152" s="16"/>
      <c r="D152" s="16"/>
      <c r="E152" s="16"/>
      <c r="F152" s="16"/>
    </row>
  </sheetData>
  <mergeCells count="77">
    <mergeCell ref="C30:F30"/>
    <mergeCell ref="C36:F36"/>
    <mergeCell ref="C37:F37"/>
    <mergeCell ref="C38:F38"/>
    <mergeCell ref="C29:F29"/>
    <mergeCell ref="C31:F31"/>
    <mergeCell ref="B10:B11"/>
    <mergeCell ref="C10:C11"/>
    <mergeCell ref="C26:F26"/>
    <mergeCell ref="C27:F27"/>
    <mergeCell ref="C28:F28"/>
    <mergeCell ref="C39:F39"/>
    <mergeCell ref="B61:B62"/>
    <mergeCell ref="C61:C62"/>
    <mergeCell ref="E61:E62"/>
    <mergeCell ref="F61:F62"/>
    <mergeCell ref="C54:F54"/>
    <mergeCell ref="C53:F53"/>
    <mergeCell ref="C40:F40"/>
    <mergeCell ref="C45:F45"/>
    <mergeCell ref="C46:F46"/>
    <mergeCell ref="C47:F47"/>
    <mergeCell ref="C48:F48"/>
    <mergeCell ref="C63:F63"/>
    <mergeCell ref="C65:F65"/>
    <mergeCell ref="C55:F55"/>
    <mergeCell ref="C56:F56"/>
    <mergeCell ref="C57:F57"/>
    <mergeCell ref="C64:F64"/>
    <mergeCell ref="C86:F86"/>
    <mergeCell ref="C72:F72"/>
    <mergeCell ref="C73:F73"/>
    <mergeCell ref="B74:B75"/>
    <mergeCell ref="C74:F74"/>
    <mergeCell ref="C75:F75"/>
    <mergeCell ref="C76:F76"/>
    <mergeCell ref="C77:F77"/>
    <mergeCell ref="C82:F82"/>
    <mergeCell ref="C83:F83"/>
    <mergeCell ref="C84:F84"/>
    <mergeCell ref="C85:F85"/>
    <mergeCell ref="C101:F101"/>
    <mergeCell ref="C91:F91"/>
    <mergeCell ref="C92:F92"/>
    <mergeCell ref="C93:F93"/>
    <mergeCell ref="C94:F94"/>
    <mergeCell ref="C95:F95"/>
    <mergeCell ref="C100:F100"/>
    <mergeCell ref="C149:F149"/>
    <mergeCell ref="C150:F150"/>
    <mergeCell ref="C145:F145"/>
    <mergeCell ref="C122:F122"/>
    <mergeCell ref="C127:F127"/>
    <mergeCell ref="C128:F128"/>
    <mergeCell ref="C129:F129"/>
    <mergeCell ref="C130:F130"/>
    <mergeCell ref="C131:F131"/>
    <mergeCell ref="C136:F136"/>
    <mergeCell ref="C137:F137"/>
    <mergeCell ref="C138:F138"/>
    <mergeCell ref="C139:F139"/>
    <mergeCell ref="C140:F140"/>
    <mergeCell ref="C146:F146"/>
    <mergeCell ref="C147:F147"/>
    <mergeCell ref="C148:F148"/>
    <mergeCell ref="C121:F121"/>
    <mergeCell ref="C102:F102"/>
    <mergeCell ref="C103:F103"/>
    <mergeCell ref="C104:F104"/>
    <mergeCell ref="C109:F109"/>
    <mergeCell ref="C110:F110"/>
    <mergeCell ref="C111:F111"/>
    <mergeCell ref="C112:F112"/>
    <mergeCell ref="C113:F113"/>
    <mergeCell ref="C118:F118"/>
    <mergeCell ref="C119:F119"/>
    <mergeCell ref="C120:F1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J37"/>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4.4" x14ac:dyDescent="0.3"/>
  <cols>
    <col min="1" max="1" width="8.44140625" bestFit="1" customWidth="1"/>
    <col min="2" max="2" width="49.88671875" customWidth="1"/>
    <col min="3" max="3" width="22.109375" customWidth="1"/>
    <col min="4" max="4" width="7" customWidth="1"/>
    <col min="5" max="5" width="52.5546875" customWidth="1"/>
    <col min="6" max="6" width="58.88671875" bestFit="1" customWidth="1"/>
    <col min="7" max="7" width="23.44140625" bestFit="1" customWidth="1"/>
    <col min="8" max="8" width="26.88671875" customWidth="1"/>
  </cols>
  <sheetData>
    <row r="1" spans="1:8" ht="57.6" x14ac:dyDescent="0.3">
      <c r="A1" s="109" t="s">
        <v>49</v>
      </c>
      <c r="B1" s="110" t="s">
        <v>50</v>
      </c>
      <c r="C1" s="110" t="s">
        <v>686</v>
      </c>
      <c r="D1" s="109" t="s">
        <v>51</v>
      </c>
      <c r="E1" s="109" t="s">
        <v>687</v>
      </c>
      <c r="F1" s="110" t="s">
        <v>688</v>
      </c>
      <c r="G1" s="110" t="s">
        <v>48</v>
      </c>
      <c r="H1" s="110" t="s">
        <v>689</v>
      </c>
    </row>
    <row r="2" spans="1:8" x14ac:dyDescent="0.3">
      <c r="A2" s="42" t="s">
        <v>1</v>
      </c>
      <c r="B2" s="42" t="s">
        <v>95</v>
      </c>
      <c r="C2" s="42" t="s">
        <v>690</v>
      </c>
      <c r="D2" s="42" t="s">
        <v>0</v>
      </c>
      <c r="E2" s="42" t="s">
        <v>93</v>
      </c>
      <c r="F2" s="42" t="s">
        <v>93</v>
      </c>
      <c r="G2" s="42" t="s">
        <v>94</v>
      </c>
      <c r="H2" s="100"/>
    </row>
    <row r="3" spans="1:8" x14ac:dyDescent="0.3">
      <c r="A3" s="42" t="s">
        <v>18</v>
      </c>
      <c r="B3" s="42" t="s">
        <v>84</v>
      </c>
      <c r="C3" s="42" t="s">
        <v>64</v>
      </c>
      <c r="D3" s="42" t="s">
        <v>17</v>
      </c>
      <c r="E3" s="42" t="s">
        <v>82</v>
      </c>
      <c r="F3" s="42" t="s">
        <v>82</v>
      </c>
      <c r="G3" s="42" t="s">
        <v>83</v>
      </c>
      <c r="H3" s="100"/>
    </row>
    <row r="4" spans="1:8" x14ac:dyDescent="0.3">
      <c r="A4" s="42" t="s">
        <v>21</v>
      </c>
      <c r="B4" s="42" t="s">
        <v>75</v>
      </c>
      <c r="C4" s="42" t="s">
        <v>61</v>
      </c>
      <c r="D4" s="42" t="s">
        <v>20</v>
      </c>
      <c r="E4" s="100" t="s">
        <v>74</v>
      </c>
      <c r="F4" s="111" t="s">
        <v>74</v>
      </c>
      <c r="G4" s="111" t="s">
        <v>74</v>
      </c>
      <c r="H4" s="100"/>
    </row>
    <row r="5" spans="1:8" x14ac:dyDescent="0.3">
      <c r="A5" s="42" t="s">
        <v>22</v>
      </c>
      <c r="B5" s="42" t="s">
        <v>76</v>
      </c>
      <c r="C5" s="42" t="s">
        <v>61</v>
      </c>
      <c r="D5" s="42" t="s">
        <v>20</v>
      </c>
      <c r="E5" s="100" t="s">
        <v>74</v>
      </c>
      <c r="F5" s="111" t="s">
        <v>74</v>
      </c>
      <c r="G5" s="111" t="s">
        <v>74</v>
      </c>
      <c r="H5" s="100"/>
    </row>
    <row r="6" spans="1:8" x14ac:dyDescent="0.3">
      <c r="A6" s="42" t="s">
        <v>23</v>
      </c>
      <c r="B6" s="42" t="s">
        <v>71</v>
      </c>
      <c r="C6" s="42" t="s">
        <v>70</v>
      </c>
      <c r="D6" s="42" t="s">
        <v>16</v>
      </c>
      <c r="E6" s="111" t="s">
        <v>68</v>
      </c>
      <c r="F6" s="111" t="s">
        <v>68</v>
      </c>
      <c r="G6" s="111" t="s">
        <v>69</v>
      </c>
      <c r="H6" s="100"/>
    </row>
    <row r="7" spans="1:8" x14ac:dyDescent="0.3">
      <c r="A7" s="42" t="s">
        <v>24</v>
      </c>
      <c r="B7" s="42" t="s">
        <v>72</v>
      </c>
      <c r="C7" s="42" t="s">
        <v>61</v>
      </c>
      <c r="D7" s="42" t="s">
        <v>20</v>
      </c>
      <c r="E7" s="111" t="s">
        <v>68</v>
      </c>
      <c r="F7" s="111" t="s">
        <v>68</v>
      </c>
      <c r="G7" s="111" t="s">
        <v>69</v>
      </c>
      <c r="H7" s="100"/>
    </row>
    <row r="8" spans="1:8" x14ac:dyDescent="0.3">
      <c r="A8" s="42" t="s">
        <v>25</v>
      </c>
      <c r="B8" s="42" t="s">
        <v>92</v>
      </c>
      <c r="C8" s="42" t="s">
        <v>62</v>
      </c>
      <c r="D8" s="42" t="s">
        <v>19</v>
      </c>
      <c r="E8" s="42" t="s">
        <v>90</v>
      </c>
      <c r="F8" s="42" t="s">
        <v>90</v>
      </c>
      <c r="G8" s="42" t="s">
        <v>91</v>
      </c>
      <c r="H8" s="100"/>
    </row>
    <row r="9" spans="1:8" x14ac:dyDescent="0.3">
      <c r="A9" s="42" t="s">
        <v>37</v>
      </c>
      <c r="B9" s="42" t="s">
        <v>87</v>
      </c>
      <c r="C9" s="42" t="s">
        <v>62</v>
      </c>
      <c r="D9" s="42" t="s">
        <v>19</v>
      </c>
      <c r="E9" s="111" t="s">
        <v>85</v>
      </c>
      <c r="F9" s="111" t="s">
        <v>85</v>
      </c>
      <c r="G9" s="111" t="s">
        <v>86</v>
      </c>
      <c r="H9" s="100"/>
    </row>
    <row r="10" spans="1:8" x14ac:dyDescent="0.3">
      <c r="A10" s="42" t="s">
        <v>38</v>
      </c>
      <c r="B10" s="42" t="s">
        <v>107</v>
      </c>
      <c r="C10" s="42" t="s">
        <v>70</v>
      </c>
      <c r="D10" s="42" t="s">
        <v>16</v>
      </c>
      <c r="E10" s="111" t="s">
        <v>691</v>
      </c>
      <c r="F10" s="111" t="s">
        <v>691</v>
      </c>
      <c r="G10" s="111" t="s">
        <v>691</v>
      </c>
      <c r="H10" s="100"/>
    </row>
    <row r="11" spans="1:8" x14ac:dyDescent="0.3">
      <c r="A11" s="42" t="s">
        <v>39</v>
      </c>
      <c r="B11" s="42" t="s">
        <v>77</v>
      </c>
      <c r="C11" s="42" t="s">
        <v>61</v>
      </c>
      <c r="D11" s="42" t="s">
        <v>20</v>
      </c>
      <c r="E11" s="100" t="s">
        <v>74</v>
      </c>
      <c r="F11" s="111" t="s">
        <v>74</v>
      </c>
      <c r="G11" s="111" t="s">
        <v>74</v>
      </c>
      <c r="H11" s="100"/>
    </row>
    <row r="12" spans="1:8" x14ac:dyDescent="0.3">
      <c r="A12" s="42" t="s">
        <v>27</v>
      </c>
      <c r="B12" s="42" t="s">
        <v>80</v>
      </c>
      <c r="C12" s="42" t="s">
        <v>61</v>
      </c>
      <c r="D12" s="42" t="s">
        <v>20</v>
      </c>
      <c r="E12" s="111" t="s">
        <v>385</v>
      </c>
      <c r="F12" s="111" t="s">
        <v>385</v>
      </c>
      <c r="G12" s="111" t="s">
        <v>79</v>
      </c>
      <c r="H12" s="100"/>
    </row>
    <row r="13" spans="1:8" x14ac:dyDescent="0.3">
      <c r="A13" s="42" t="s">
        <v>28</v>
      </c>
      <c r="B13" s="42" t="s">
        <v>103</v>
      </c>
      <c r="C13" s="42" t="s">
        <v>64</v>
      </c>
      <c r="D13" s="42" t="s">
        <v>17</v>
      </c>
      <c r="E13" s="111" t="s">
        <v>101</v>
      </c>
      <c r="F13" s="111" t="s">
        <v>101</v>
      </c>
      <c r="G13" s="111" t="s">
        <v>102</v>
      </c>
      <c r="H13" s="100"/>
    </row>
    <row r="14" spans="1:8" x14ac:dyDescent="0.3">
      <c r="A14" s="42" t="s">
        <v>40</v>
      </c>
      <c r="B14" s="42" t="s">
        <v>59</v>
      </c>
      <c r="C14" s="42" t="s">
        <v>56</v>
      </c>
      <c r="D14" s="42" t="s">
        <v>26</v>
      </c>
      <c r="E14" s="111" t="s">
        <v>57</v>
      </c>
      <c r="F14" s="111" t="s">
        <v>57</v>
      </c>
      <c r="G14" s="111" t="s">
        <v>58</v>
      </c>
      <c r="H14" s="100"/>
    </row>
    <row r="15" spans="1:8" x14ac:dyDescent="0.3">
      <c r="A15" s="42" t="s">
        <v>29</v>
      </c>
      <c r="B15" s="42" t="s">
        <v>81</v>
      </c>
      <c r="C15" s="42" t="s">
        <v>61</v>
      </c>
      <c r="D15" s="42" t="s">
        <v>20</v>
      </c>
      <c r="E15" s="100" t="s">
        <v>385</v>
      </c>
      <c r="F15" s="111" t="s">
        <v>385</v>
      </c>
      <c r="G15" s="111" t="s">
        <v>79</v>
      </c>
      <c r="H15" s="100"/>
    </row>
    <row r="16" spans="1:8" x14ac:dyDescent="0.3">
      <c r="A16" s="42" t="s">
        <v>30</v>
      </c>
      <c r="B16" s="42" t="s">
        <v>88</v>
      </c>
      <c r="C16" s="42" t="s">
        <v>62</v>
      </c>
      <c r="D16" s="42" t="s">
        <v>19</v>
      </c>
      <c r="E16" s="111" t="s">
        <v>85</v>
      </c>
      <c r="F16" s="111" t="s">
        <v>85</v>
      </c>
      <c r="G16" s="111" t="s">
        <v>86</v>
      </c>
      <c r="H16" s="100"/>
    </row>
    <row r="17" spans="1:10" x14ac:dyDescent="0.3">
      <c r="A17" s="42" t="s">
        <v>31</v>
      </c>
      <c r="B17" s="42" t="s">
        <v>60</v>
      </c>
      <c r="C17" s="42" t="s">
        <v>61</v>
      </c>
      <c r="D17" s="42" t="s">
        <v>20</v>
      </c>
      <c r="E17" s="111" t="s">
        <v>57</v>
      </c>
      <c r="F17" s="111" t="s">
        <v>57</v>
      </c>
      <c r="G17" s="111" t="s">
        <v>58</v>
      </c>
      <c r="H17" s="100"/>
    </row>
    <row r="18" spans="1:10" x14ac:dyDescent="0.3">
      <c r="A18" s="42" t="s">
        <v>32</v>
      </c>
      <c r="B18" s="42" t="s">
        <v>104</v>
      </c>
      <c r="C18" s="42" t="s">
        <v>64</v>
      </c>
      <c r="D18" s="42" t="s">
        <v>17</v>
      </c>
      <c r="E18" s="111" t="s">
        <v>101</v>
      </c>
      <c r="F18" s="111" t="s">
        <v>101</v>
      </c>
      <c r="G18" s="111" t="s">
        <v>102</v>
      </c>
      <c r="H18" s="100"/>
    </row>
    <row r="19" spans="1:10" x14ac:dyDescent="0.3">
      <c r="A19" s="42" t="s">
        <v>33</v>
      </c>
      <c r="B19" s="42" t="s">
        <v>63</v>
      </c>
      <c r="C19" s="42" t="s">
        <v>64</v>
      </c>
      <c r="D19" s="42" t="s">
        <v>17</v>
      </c>
      <c r="E19" s="111" t="s">
        <v>57</v>
      </c>
      <c r="F19" s="111" t="s">
        <v>57</v>
      </c>
      <c r="G19" s="111" t="s">
        <v>58</v>
      </c>
      <c r="H19" s="100"/>
    </row>
    <row r="20" spans="1:10" x14ac:dyDescent="0.3">
      <c r="A20" s="42" t="s">
        <v>34</v>
      </c>
      <c r="B20" s="42" t="s">
        <v>78</v>
      </c>
      <c r="C20" s="42" t="s">
        <v>61</v>
      </c>
      <c r="D20" s="42" t="s">
        <v>20</v>
      </c>
      <c r="E20" s="100" t="s">
        <v>74</v>
      </c>
      <c r="F20" s="111" t="s">
        <v>74</v>
      </c>
      <c r="G20" s="111" t="s">
        <v>74</v>
      </c>
      <c r="H20" s="100"/>
    </row>
    <row r="21" spans="1:10" x14ac:dyDescent="0.3">
      <c r="A21" s="42" t="s">
        <v>35</v>
      </c>
      <c r="B21" s="42" t="s">
        <v>67</v>
      </c>
      <c r="C21" s="42" t="s">
        <v>56</v>
      </c>
      <c r="D21" s="42" t="s">
        <v>26</v>
      </c>
      <c r="E21" s="42" t="s">
        <v>65</v>
      </c>
      <c r="F21" s="42" t="s">
        <v>65</v>
      </c>
      <c r="G21" s="42" t="s">
        <v>66</v>
      </c>
      <c r="H21" s="100"/>
    </row>
    <row r="22" spans="1:10" x14ac:dyDescent="0.3">
      <c r="A22" s="42" t="s">
        <v>54</v>
      </c>
      <c r="B22" s="42" t="s">
        <v>55</v>
      </c>
      <c r="C22" s="42" t="s">
        <v>56</v>
      </c>
      <c r="D22" s="42" t="s">
        <v>26</v>
      </c>
      <c r="E22" s="42" t="s">
        <v>57</v>
      </c>
      <c r="F22" s="42" t="s">
        <v>52</v>
      </c>
      <c r="G22" s="42" t="s">
        <v>227</v>
      </c>
      <c r="H22" s="100"/>
    </row>
    <row r="23" spans="1:10" x14ac:dyDescent="0.3">
      <c r="A23" s="42" t="s">
        <v>98</v>
      </c>
      <c r="B23" s="42" t="s">
        <v>99</v>
      </c>
      <c r="C23" s="42" t="s">
        <v>690</v>
      </c>
      <c r="D23" s="42" t="s">
        <v>0</v>
      </c>
      <c r="E23" s="111" t="s">
        <v>692</v>
      </c>
      <c r="F23" s="42" t="s">
        <v>96</v>
      </c>
      <c r="G23" s="42" t="s">
        <v>97</v>
      </c>
      <c r="H23" s="100"/>
    </row>
    <row r="24" spans="1:10" x14ac:dyDescent="0.3">
      <c r="A24" s="42" t="s">
        <v>36</v>
      </c>
      <c r="B24" s="42" t="s">
        <v>213</v>
      </c>
      <c r="C24" s="42" t="s">
        <v>64</v>
      </c>
      <c r="D24" s="42" t="s">
        <v>17</v>
      </c>
      <c r="E24" s="42" t="s">
        <v>105</v>
      </c>
      <c r="F24" s="42" t="s">
        <v>105</v>
      </c>
      <c r="G24" s="42" t="s">
        <v>106</v>
      </c>
      <c r="H24" s="100"/>
    </row>
    <row r="25" spans="1:10" x14ac:dyDescent="0.3">
      <c r="A25" s="42" t="s">
        <v>42</v>
      </c>
      <c r="B25" s="42" t="s">
        <v>89</v>
      </c>
      <c r="C25" s="42" t="s">
        <v>62</v>
      </c>
      <c r="D25" s="42" t="s">
        <v>19</v>
      </c>
      <c r="E25" s="111" t="s">
        <v>85</v>
      </c>
      <c r="F25" s="111" t="s">
        <v>85</v>
      </c>
      <c r="G25" s="111" t="s">
        <v>86</v>
      </c>
      <c r="H25" s="100"/>
    </row>
    <row r="26" spans="1:10" x14ac:dyDescent="0.3">
      <c r="A26" s="42" t="s">
        <v>283</v>
      </c>
      <c r="B26" s="42" t="s">
        <v>294</v>
      </c>
      <c r="C26" s="42" t="s">
        <v>100</v>
      </c>
      <c r="D26" s="42" t="s">
        <v>41</v>
      </c>
      <c r="E26" s="111" t="s">
        <v>693</v>
      </c>
      <c r="F26" s="42" t="s">
        <v>324</v>
      </c>
      <c r="G26" s="42" t="s">
        <v>282</v>
      </c>
      <c r="H26" s="100"/>
      <c r="I26" s="19"/>
      <c r="J26" s="19"/>
    </row>
    <row r="27" spans="1:10" x14ac:dyDescent="0.3">
      <c r="A27" s="42" t="s">
        <v>389</v>
      </c>
      <c r="B27" s="42" t="s">
        <v>388</v>
      </c>
      <c r="C27" s="42" t="s">
        <v>70</v>
      </c>
      <c r="D27" s="42" t="s">
        <v>16</v>
      </c>
      <c r="E27" s="111" t="s">
        <v>68</v>
      </c>
      <c r="F27" s="111" t="s">
        <v>68</v>
      </c>
      <c r="G27" s="111" t="s">
        <v>69</v>
      </c>
      <c r="H27" s="100"/>
    </row>
    <row r="28" spans="1:10" x14ac:dyDescent="0.3">
      <c r="A28" s="42" t="s">
        <v>383</v>
      </c>
      <c r="B28" s="42" t="s">
        <v>384</v>
      </c>
      <c r="C28" s="42" t="s">
        <v>70</v>
      </c>
      <c r="D28" s="42" t="s">
        <v>16</v>
      </c>
      <c r="E28" s="111" t="s">
        <v>68</v>
      </c>
      <c r="F28" s="111" t="s">
        <v>68</v>
      </c>
      <c r="G28" s="111" t="s">
        <v>69</v>
      </c>
      <c r="H28" s="100"/>
    </row>
    <row r="29" spans="1:10" x14ac:dyDescent="0.3">
      <c r="A29" s="42" t="s">
        <v>381</v>
      </c>
      <c r="B29" s="42" t="s">
        <v>382</v>
      </c>
      <c r="C29" s="42" t="s">
        <v>70</v>
      </c>
      <c r="D29" s="42" t="s">
        <v>16</v>
      </c>
      <c r="E29" s="111" t="s">
        <v>68</v>
      </c>
      <c r="F29" s="111" t="s">
        <v>68</v>
      </c>
      <c r="G29" s="111" t="s">
        <v>69</v>
      </c>
      <c r="H29" s="100"/>
    </row>
    <row r="30" spans="1:10" x14ac:dyDescent="0.3">
      <c r="A30" s="42" t="s">
        <v>386</v>
      </c>
      <c r="B30" s="42" t="s">
        <v>387</v>
      </c>
      <c r="C30" s="42" t="s">
        <v>62</v>
      </c>
      <c r="D30" s="42" t="s">
        <v>19</v>
      </c>
      <c r="E30" s="111" t="s">
        <v>57</v>
      </c>
      <c r="F30" s="111" t="s">
        <v>57</v>
      </c>
      <c r="G30" s="111" t="s">
        <v>58</v>
      </c>
      <c r="H30" s="100"/>
    </row>
    <row r="31" spans="1:10" x14ac:dyDescent="0.3">
      <c r="A31" s="112" t="s">
        <v>542</v>
      </c>
      <c r="B31" s="100" t="s">
        <v>543</v>
      </c>
      <c r="C31" s="42" t="s">
        <v>70</v>
      </c>
      <c r="D31" s="42" t="s">
        <v>16</v>
      </c>
      <c r="E31" s="111" t="s">
        <v>68</v>
      </c>
      <c r="F31" s="111" t="s">
        <v>68</v>
      </c>
      <c r="G31" s="111" t="s">
        <v>69</v>
      </c>
      <c r="H31" s="100"/>
    </row>
    <row r="32" spans="1:10" x14ac:dyDescent="0.3">
      <c r="A32" s="112" t="s">
        <v>544</v>
      </c>
      <c r="B32" s="100" t="s">
        <v>545</v>
      </c>
      <c r="C32" s="42" t="s">
        <v>56</v>
      </c>
      <c r="D32" s="42" t="s">
        <v>26</v>
      </c>
      <c r="E32" s="111" t="s">
        <v>57</v>
      </c>
      <c r="F32" s="111" t="s">
        <v>57</v>
      </c>
      <c r="G32" s="111" t="s">
        <v>58</v>
      </c>
      <c r="H32" s="100"/>
    </row>
    <row r="33" spans="1:8" x14ac:dyDescent="0.3">
      <c r="A33" s="42" t="s">
        <v>616</v>
      </c>
      <c r="B33" s="100" t="s">
        <v>617</v>
      </c>
      <c r="C33" s="42" t="s">
        <v>56</v>
      </c>
      <c r="D33" s="42" t="s">
        <v>26</v>
      </c>
      <c r="E33" s="100" t="s">
        <v>74</v>
      </c>
      <c r="F33" s="111" t="s">
        <v>74</v>
      </c>
      <c r="G33" s="111" t="s">
        <v>74</v>
      </c>
      <c r="H33" s="100"/>
    </row>
    <row r="34" spans="1:8" x14ac:dyDescent="0.3">
      <c r="A34" s="113" t="s">
        <v>626</v>
      </c>
      <c r="B34" s="113" t="s">
        <v>627</v>
      </c>
      <c r="C34" s="113" t="s">
        <v>70</v>
      </c>
      <c r="D34" s="113" t="s">
        <v>16</v>
      </c>
      <c r="E34" s="100" t="s">
        <v>68</v>
      </c>
      <c r="F34" s="114" t="s">
        <v>630</v>
      </c>
      <c r="G34" s="114" t="s">
        <v>627</v>
      </c>
      <c r="H34" s="100"/>
    </row>
    <row r="35" spans="1:8" x14ac:dyDescent="0.3">
      <c r="A35" s="42" t="s">
        <v>628</v>
      </c>
      <c r="B35" s="100" t="s">
        <v>629</v>
      </c>
      <c r="C35" s="42" t="s">
        <v>56</v>
      </c>
      <c r="D35" s="42" t="s">
        <v>26</v>
      </c>
      <c r="E35" s="100" t="s">
        <v>74</v>
      </c>
      <c r="F35" s="111" t="s">
        <v>74</v>
      </c>
      <c r="G35" s="111" t="s">
        <v>74</v>
      </c>
      <c r="H35" s="100"/>
    </row>
    <row r="36" spans="1:8" x14ac:dyDescent="0.3">
      <c r="A36" s="42" t="s">
        <v>632</v>
      </c>
      <c r="B36" s="100" t="s">
        <v>633</v>
      </c>
      <c r="C36" s="42" t="s">
        <v>56</v>
      </c>
      <c r="D36" s="42" t="s">
        <v>26</v>
      </c>
      <c r="E36" s="100" t="s">
        <v>57</v>
      </c>
      <c r="F36" s="111" t="s">
        <v>300</v>
      </c>
      <c r="G36" s="111" t="s">
        <v>174</v>
      </c>
      <c r="H36" s="100"/>
    </row>
    <row r="37" spans="1:8" x14ac:dyDescent="0.3">
      <c r="A37" s="115" t="s">
        <v>621</v>
      </c>
      <c r="B37" s="115" t="s">
        <v>622</v>
      </c>
      <c r="C37" s="116" t="s">
        <v>625</v>
      </c>
      <c r="D37" s="117" t="s">
        <v>624</v>
      </c>
      <c r="E37" s="115" t="s">
        <v>691</v>
      </c>
      <c r="F37" s="115" t="s">
        <v>691</v>
      </c>
      <c r="G37" s="115" t="s">
        <v>691</v>
      </c>
      <c r="H37" s="115"/>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0"/>
  </sheetPr>
  <dimension ref="A1:K112"/>
  <sheetViews>
    <sheetView workbookViewId="0">
      <pane ySplit="2" topLeftCell="A3" activePane="bottomLeft" state="frozen"/>
      <selection pane="bottomLeft" activeCell="A3" sqref="A3"/>
    </sheetView>
  </sheetViews>
  <sheetFormatPr defaultColWidth="8.88671875" defaultRowHeight="14.4" x14ac:dyDescent="0.3"/>
  <cols>
    <col min="1" max="1" width="8.88671875" style="16"/>
    <col min="2" max="2" width="54.5546875" style="16" bestFit="1" customWidth="1"/>
    <col min="3" max="3" width="21.44140625" style="16" bestFit="1" customWidth="1"/>
    <col min="4" max="4" width="11.44140625" style="16" customWidth="1"/>
    <col min="5" max="5" width="46.5546875" style="16" bestFit="1" customWidth="1"/>
    <col min="6" max="6" width="47.44140625" style="16" bestFit="1" customWidth="1"/>
    <col min="7" max="7" width="12.44140625" style="16" customWidth="1"/>
    <col min="8" max="8" width="47.44140625" style="16" bestFit="1" customWidth="1"/>
    <col min="9" max="9" width="19.44140625" style="16" bestFit="1" customWidth="1"/>
    <col min="10" max="10" width="62.5546875" style="51" bestFit="1" customWidth="1"/>
    <col min="11" max="11" width="19.44140625" style="51" customWidth="1"/>
    <col min="12" max="16384" width="8.88671875" style="16"/>
  </cols>
  <sheetData>
    <row r="1" spans="1:11" ht="30" customHeight="1" x14ac:dyDescent="0.3">
      <c r="A1" s="50" t="s">
        <v>711</v>
      </c>
      <c r="B1" s="20"/>
    </row>
    <row r="2" spans="1:11" ht="66" x14ac:dyDescent="0.3">
      <c r="A2" s="52" t="s">
        <v>390</v>
      </c>
      <c r="B2" s="52" t="s">
        <v>391</v>
      </c>
      <c r="C2" s="10" t="s">
        <v>108</v>
      </c>
      <c r="D2" s="10" t="s">
        <v>327</v>
      </c>
      <c r="E2" s="10" t="s">
        <v>328</v>
      </c>
      <c r="F2" s="10" t="s">
        <v>329</v>
      </c>
      <c r="G2" s="10" t="s">
        <v>330</v>
      </c>
      <c r="H2" s="10" t="s">
        <v>331</v>
      </c>
      <c r="I2" s="10" t="s">
        <v>332</v>
      </c>
      <c r="J2" s="52" t="s">
        <v>392</v>
      </c>
      <c r="K2" s="52" t="s">
        <v>393</v>
      </c>
    </row>
    <row r="3" spans="1:11" x14ac:dyDescent="0.3">
      <c r="A3" s="51" t="s">
        <v>109</v>
      </c>
      <c r="B3" s="51" t="s">
        <v>398</v>
      </c>
      <c r="C3" s="16" t="s">
        <v>110</v>
      </c>
      <c r="D3" s="16" t="s">
        <v>1</v>
      </c>
      <c r="E3" s="16" t="s">
        <v>95</v>
      </c>
      <c r="F3" s="16" t="s">
        <v>111</v>
      </c>
      <c r="G3" s="16" t="s">
        <v>94</v>
      </c>
      <c r="H3" s="16" t="s">
        <v>111</v>
      </c>
      <c r="I3" s="16" t="s">
        <v>94</v>
      </c>
      <c r="J3" s="51" t="s">
        <v>395</v>
      </c>
      <c r="K3" s="51" t="s">
        <v>333</v>
      </c>
    </row>
    <row r="4" spans="1:11" x14ac:dyDescent="0.3">
      <c r="A4" s="51" t="s">
        <v>112</v>
      </c>
      <c r="B4" s="51" t="s">
        <v>399</v>
      </c>
      <c r="C4" s="16" t="s">
        <v>110</v>
      </c>
      <c r="D4" s="16" t="s">
        <v>1</v>
      </c>
      <c r="E4" s="16" t="s">
        <v>95</v>
      </c>
      <c r="F4" s="16" t="s">
        <v>111</v>
      </c>
      <c r="G4" s="16" t="s">
        <v>94</v>
      </c>
      <c r="H4" s="16" t="s">
        <v>111</v>
      </c>
      <c r="I4" s="16" t="s">
        <v>94</v>
      </c>
      <c r="J4" s="51" t="s">
        <v>395</v>
      </c>
      <c r="K4" s="51" t="s">
        <v>333</v>
      </c>
    </row>
    <row r="5" spans="1:11" x14ac:dyDescent="0.3">
      <c r="A5" s="51" t="s">
        <v>113</v>
      </c>
      <c r="B5" s="51" t="s">
        <v>400</v>
      </c>
      <c r="C5" s="16" t="s">
        <v>110</v>
      </c>
      <c r="D5" s="16" t="s">
        <v>1</v>
      </c>
      <c r="E5" s="16" t="s">
        <v>95</v>
      </c>
      <c r="F5" s="16" t="s">
        <v>111</v>
      </c>
      <c r="G5" s="16" t="s">
        <v>94</v>
      </c>
      <c r="H5" s="16" t="s">
        <v>111</v>
      </c>
      <c r="I5" s="16" t="s">
        <v>94</v>
      </c>
      <c r="J5" s="51" t="s">
        <v>395</v>
      </c>
      <c r="K5" s="51" t="s">
        <v>333</v>
      </c>
    </row>
    <row r="6" spans="1:11" x14ac:dyDescent="0.3">
      <c r="A6" s="51" t="s">
        <v>114</v>
      </c>
      <c r="B6" s="51" t="s">
        <v>396</v>
      </c>
      <c r="C6" s="16" t="s">
        <v>110</v>
      </c>
      <c r="D6" s="16" t="s">
        <v>1</v>
      </c>
      <c r="E6" s="16" t="s">
        <v>95</v>
      </c>
      <c r="F6" s="16" t="s">
        <v>111</v>
      </c>
      <c r="G6" s="16" t="s">
        <v>94</v>
      </c>
      <c r="H6" s="16" t="s">
        <v>111</v>
      </c>
      <c r="I6" s="16" t="s">
        <v>94</v>
      </c>
      <c r="J6" s="51" t="s">
        <v>395</v>
      </c>
      <c r="K6" s="51" t="s">
        <v>333</v>
      </c>
    </row>
    <row r="7" spans="1:11" x14ac:dyDescent="0.3">
      <c r="A7" s="51" t="s">
        <v>115</v>
      </c>
      <c r="B7" s="51" t="s">
        <v>401</v>
      </c>
      <c r="C7" s="16" t="s">
        <v>110</v>
      </c>
      <c r="D7" s="16" t="s">
        <v>1</v>
      </c>
      <c r="E7" s="16" t="s">
        <v>95</v>
      </c>
      <c r="F7" s="16" t="s">
        <v>111</v>
      </c>
      <c r="G7" s="16" t="s">
        <v>94</v>
      </c>
      <c r="H7" s="16" t="s">
        <v>111</v>
      </c>
      <c r="I7" s="16" t="s">
        <v>94</v>
      </c>
      <c r="J7" s="51" t="s">
        <v>395</v>
      </c>
      <c r="K7" s="51" t="s">
        <v>333</v>
      </c>
    </row>
    <row r="8" spans="1:11" x14ac:dyDescent="0.3">
      <c r="A8" s="51" t="s">
        <v>116</v>
      </c>
      <c r="B8" s="51" t="s">
        <v>394</v>
      </c>
      <c r="C8" s="16" t="s">
        <v>110</v>
      </c>
      <c r="D8" s="16" t="s">
        <v>1</v>
      </c>
      <c r="E8" s="16" t="s">
        <v>95</v>
      </c>
      <c r="F8" s="16" t="s">
        <v>111</v>
      </c>
      <c r="G8" s="16" t="s">
        <v>94</v>
      </c>
      <c r="H8" s="16" t="s">
        <v>111</v>
      </c>
      <c r="I8" s="16" t="s">
        <v>94</v>
      </c>
      <c r="J8" s="51" t="s">
        <v>395</v>
      </c>
      <c r="K8" s="51" t="s">
        <v>333</v>
      </c>
    </row>
    <row r="9" spans="1:11" x14ac:dyDescent="0.3">
      <c r="A9" s="51" t="s">
        <v>117</v>
      </c>
      <c r="B9" s="51" t="s">
        <v>397</v>
      </c>
      <c r="C9" s="16" t="s">
        <v>110</v>
      </c>
      <c r="D9" s="16" t="s">
        <v>1</v>
      </c>
      <c r="E9" s="16" t="s">
        <v>95</v>
      </c>
      <c r="F9" s="16" t="s">
        <v>111</v>
      </c>
      <c r="G9" s="16" t="s">
        <v>94</v>
      </c>
      <c r="H9" s="16" t="s">
        <v>111</v>
      </c>
      <c r="I9" s="16" t="s">
        <v>94</v>
      </c>
      <c r="J9" s="51" t="s">
        <v>395</v>
      </c>
      <c r="K9" s="51" t="s">
        <v>333</v>
      </c>
    </row>
    <row r="10" spans="1:11" x14ac:dyDescent="0.3">
      <c r="A10" s="51" t="s">
        <v>187</v>
      </c>
      <c r="B10" s="51" t="s">
        <v>452</v>
      </c>
      <c r="C10" s="16" t="s">
        <v>64</v>
      </c>
      <c r="D10" s="16" t="s">
        <v>18</v>
      </c>
      <c r="E10" s="16" t="s">
        <v>84</v>
      </c>
      <c r="F10" s="16" t="s">
        <v>82</v>
      </c>
      <c r="G10" s="16" t="s">
        <v>83</v>
      </c>
      <c r="H10" s="16" t="s">
        <v>82</v>
      </c>
      <c r="I10" s="16" t="s">
        <v>83</v>
      </c>
      <c r="J10" s="51" t="s">
        <v>403</v>
      </c>
      <c r="K10" s="51" t="s">
        <v>334</v>
      </c>
    </row>
    <row r="11" spans="1:11" x14ac:dyDescent="0.3">
      <c r="A11" s="51" t="s">
        <v>284</v>
      </c>
      <c r="B11" s="51" t="s">
        <v>402</v>
      </c>
      <c r="C11" s="16" t="s">
        <v>64</v>
      </c>
      <c r="D11" s="16" t="s">
        <v>18</v>
      </c>
      <c r="E11" s="16" t="s">
        <v>84</v>
      </c>
      <c r="F11" s="16" t="s">
        <v>82</v>
      </c>
      <c r="G11" s="16" t="s">
        <v>83</v>
      </c>
      <c r="H11" s="16" t="s">
        <v>82</v>
      </c>
      <c r="I11" s="16" t="s">
        <v>83</v>
      </c>
      <c r="J11" s="51" t="s">
        <v>403</v>
      </c>
      <c r="K11" s="51" t="s">
        <v>334</v>
      </c>
    </row>
    <row r="12" spans="1:11" x14ac:dyDescent="0.3">
      <c r="A12" s="51" t="s">
        <v>121</v>
      </c>
      <c r="B12" s="51" t="s">
        <v>404</v>
      </c>
      <c r="C12" s="16" t="s">
        <v>61</v>
      </c>
      <c r="D12" s="16" t="s">
        <v>21</v>
      </c>
      <c r="E12" s="16" t="s">
        <v>75</v>
      </c>
      <c r="F12" s="16" t="s">
        <v>73</v>
      </c>
      <c r="G12" s="16" t="s">
        <v>74</v>
      </c>
      <c r="H12" s="16" t="s">
        <v>73</v>
      </c>
      <c r="I12" s="16" t="s">
        <v>74</v>
      </c>
      <c r="J12" s="51" t="s">
        <v>405</v>
      </c>
      <c r="K12" s="51" t="s">
        <v>335</v>
      </c>
    </row>
    <row r="13" spans="1:11" x14ac:dyDescent="0.3">
      <c r="A13" s="51" t="s">
        <v>122</v>
      </c>
      <c r="B13" s="51" t="s">
        <v>406</v>
      </c>
      <c r="C13" s="16" t="s">
        <v>61</v>
      </c>
      <c r="D13" s="16" t="s">
        <v>21</v>
      </c>
      <c r="E13" s="16" t="s">
        <v>75</v>
      </c>
      <c r="F13" s="16" t="s">
        <v>73</v>
      </c>
      <c r="G13" s="16" t="s">
        <v>74</v>
      </c>
      <c r="H13" s="16" t="s">
        <v>73</v>
      </c>
      <c r="I13" s="16" t="s">
        <v>74</v>
      </c>
      <c r="J13" s="51" t="s">
        <v>405</v>
      </c>
      <c r="K13" s="51" t="s">
        <v>335</v>
      </c>
    </row>
    <row r="14" spans="1:11" x14ac:dyDescent="0.3">
      <c r="A14" s="51" t="s">
        <v>123</v>
      </c>
      <c r="B14" s="51" t="s">
        <v>407</v>
      </c>
      <c r="C14" s="16" t="s">
        <v>61</v>
      </c>
      <c r="D14" s="16" t="s">
        <v>22</v>
      </c>
      <c r="E14" s="16" t="s">
        <v>76</v>
      </c>
      <c r="F14" s="16" t="s">
        <v>73</v>
      </c>
      <c r="G14" s="16" t="s">
        <v>74</v>
      </c>
      <c r="H14" s="16" t="s">
        <v>73</v>
      </c>
      <c r="I14" s="16" t="s">
        <v>74</v>
      </c>
      <c r="J14" s="51" t="s">
        <v>408</v>
      </c>
      <c r="K14" s="51" t="s">
        <v>336</v>
      </c>
    </row>
    <row r="15" spans="1:11" x14ac:dyDescent="0.3">
      <c r="A15" s="51" t="s">
        <v>124</v>
      </c>
      <c r="B15" s="51" t="s">
        <v>409</v>
      </c>
      <c r="C15" s="16" t="s">
        <v>70</v>
      </c>
      <c r="D15" s="16" t="s">
        <v>23</v>
      </c>
      <c r="E15" s="16" t="s">
        <v>71</v>
      </c>
      <c r="F15" s="16" t="s">
        <v>631</v>
      </c>
      <c r="G15" s="16" t="s">
        <v>69</v>
      </c>
      <c r="H15" s="16" t="s">
        <v>631</v>
      </c>
      <c r="I15" s="16" t="s">
        <v>69</v>
      </c>
      <c r="J15" s="51" t="s">
        <v>410</v>
      </c>
      <c r="K15" s="51" t="s">
        <v>337</v>
      </c>
    </row>
    <row r="16" spans="1:11" x14ac:dyDescent="0.3">
      <c r="A16" s="51" t="s">
        <v>285</v>
      </c>
      <c r="B16" s="51" t="s">
        <v>411</v>
      </c>
      <c r="C16" s="16" t="s">
        <v>61</v>
      </c>
      <c r="D16" s="16" t="s">
        <v>24</v>
      </c>
      <c r="E16" s="16" t="s">
        <v>72</v>
      </c>
      <c r="F16" s="16" t="s">
        <v>631</v>
      </c>
      <c r="G16" s="16" t="s">
        <v>69</v>
      </c>
      <c r="H16" s="16" t="s">
        <v>631</v>
      </c>
      <c r="I16" s="16" t="s">
        <v>69</v>
      </c>
      <c r="J16" s="51" t="s">
        <v>412</v>
      </c>
      <c r="K16" s="51" t="s">
        <v>338</v>
      </c>
    </row>
    <row r="17" spans="1:11" x14ac:dyDescent="0.3">
      <c r="A17" s="51" t="s">
        <v>128</v>
      </c>
      <c r="B17" s="51" t="s">
        <v>413</v>
      </c>
      <c r="C17" s="16" t="s">
        <v>62</v>
      </c>
      <c r="D17" s="16" t="s">
        <v>25</v>
      </c>
      <c r="E17" s="16" t="s">
        <v>92</v>
      </c>
      <c r="F17" s="16" t="s">
        <v>129</v>
      </c>
      <c r="G17" s="16" t="s">
        <v>91</v>
      </c>
      <c r="H17" s="16" t="s">
        <v>129</v>
      </c>
      <c r="I17" s="16" t="s">
        <v>91</v>
      </c>
      <c r="J17" s="51" t="s">
        <v>414</v>
      </c>
      <c r="K17" s="51" t="s">
        <v>339</v>
      </c>
    </row>
    <row r="18" spans="1:11" x14ac:dyDescent="0.3">
      <c r="A18" s="51" t="s">
        <v>130</v>
      </c>
      <c r="B18" s="51" t="s">
        <v>415</v>
      </c>
      <c r="C18" s="16" t="s">
        <v>62</v>
      </c>
      <c r="D18" s="16" t="s">
        <v>37</v>
      </c>
      <c r="E18" s="16" t="s">
        <v>87</v>
      </c>
      <c r="F18" s="16" t="s">
        <v>131</v>
      </c>
      <c r="G18" s="16" t="s">
        <v>86</v>
      </c>
      <c r="H18" s="16" t="s">
        <v>131</v>
      </c>
      <c r="I18" s="16" t="s">
        <v>86</v>
      </c>
      <c r="J18" s="51" t="s">
        <v>416</v>
      </c>
      <c r="K18" s="51" t="s">
        <v>340</v>
      </c>
    </row>
    <row r="19" spans="1:11" x14ac:dyDescent="0.3">
      <c r="A19" s="51" t="s">
        <v>133</v>
      </c>
      <c r="B19" s="51" t="s">
        <v>419</v>
      </c>
      <c r="C19" s="16" t="s">
        <v>70</v>
      </c>
      <c r="D19" s="16" t="s">
        <v>38</v>
      </c>
      <c r="E19" s="16" t="s">
        <v>107</v>
      </c>
      <c r="F19" s="16" t="s">
        <v>691</v>
      </c>
      <c r="G19" s="16" t="s">
        <v>691</v>
      </c>
      <c r="H19" s="16" t="s">
        <v>691</v>
      </c>
      <c r="I19" s="16" t="s">
        <v>691</v>
      </c>
      <c r="J19" s="51" t="s">
        <v>420</v>
      </c>
      <c r="K19" s="51" t="s">
        <v>342</v>
      </c>
    </row>
    <row r="20" spans="1:11" x14ac:dyDescent="0.3">
      <c r="A20" s="51" t="s">
        <v>134</v>
      </c>
      <c r="B20" s="51" t="s">
        <v>421</v>
      </c>
      <c r="C20" s="16" t="s">
        <v>70</v>
      </c>
      <c r="D20" s="16" t="s">
        <v>38</v>
      </c>
      <c r="E20" s="16" t="s">
        <v>107</v>
      </c>
      <c r="F20" s="16" t="s">
        <v>691</v>
      </c>
      <c r="G20" s="16" t="s">
        <v>691</v>
      </c>
      <c r="H20" s="16" t="s">
        <v>691</v>
      </c>
      <c r="I20" s="16" t="s">
        <v>691</v>
      </c>
      <c r="J20" s="51" t="s">
        <v>420</v>
      </c>
      <c r="K20" s="51" t="s">
        <v>342</v>
      </c>
    </row>
    <row r="21" spans="1:11" x14ac:dyDescent="0.3">
      <c r="A21" s="51" t="s">
        <v>135</v>
      </c>
      <c r="B21" s="51" t="s">
        <v>422</v>
      </c>
      <c r="C21" s="16" t="s">
        <v>70</v>
      </c>
      <c r="D21" s="16" t="s">
        <v>38</v>
      </c>
      <c r="E21" s="16" t="s">
        <v>107</v>
      </c>
      <c r="F21" s="16" t="s">
        <v>691</v>
      </c>
      <c r="G21" s="16" t="s">
        <v>691</v>
      </c>
      <c r="H21" s="16" t="s">
        <v>691</v>
      </c>
      <c r="I21" s="16" t="s">
        <v>691</v>
      </c>
      <c r="J21" s="51" t="s">
        <v>420</v>
      </c>
      <c r="K21" s="51" t="s">
        <v>342</v>
      </c>
    </row>
    <row r="22" spans="1:11" x14ac:dyDescent="0.3">
      <c r="A22" s="51" t="s">
        <v>136</v>
      </c>
      <c r="B22" s="51" t="s">
        <v>423</v>
      </c>
      <c r="C22" s="16" t="s">
        <v>70</v>
      </c>
      <c r="D22" s="16" t="s">
        <v>38</v>
      </c>
      <c r="E22" s="16" t="s">
        <v>107</v>
      </c>
      <c r="F22" s="16" t="s">
        <v>691</v>
      </c>
      <c r="G22" s="16" t="s">
        <v>691</v>
      </c>
      <c r="H22" s="16" t="s">
        <v>691</v>
      </c>
      <c r="I22" s="16" t="s">
        <v>691</v>
      </c>
      <c r="J22" s="51" t="s">
        <v>420</v>
      </c>
      <c r="K22" s="51" t="s">
        <v>342</v>
      </c>
    </row>
    <row r="23" spans="1:11" x14ac:dyDescent="0.3">
      <c r="A23" s="51" t="s">
        <v>137</v>
      </c>
      <c r="B23" s="51" t="s">
        <v>424</v>
      </c>
      <c r="C23" s="16" t="s">
        <v>70</v>
      </c>
      <c r="D23" s="16" t="s">
        <v>38</v>
      </c>
      <c r="E23" s="16" t="s">
        <v>107</v>
      </c>
      <c r="F23" s="16" t="s">
        <v>691</v>
      </c>
      <c r="G23" s="16" t="s">
        <v>691</v>
      </c>
      <c r="H23" s="16" t="s">
        <v>691</v>
      </c>
      <c r="I23" s="16" t="s">
        <v>691</v>
      </c>
      <c r="J23" s="51" t="s">
        <v>420</v>
      </c>
      <c r="K23" s="51" t="s">
        <v>342</v>
      </c>
    </row>
    <row r="24" spans="1:11" x14ac:dyDescent="0.3">
      <c r="A24" s="51" t="s">
        <v>138</v>
      </c>
      <c r="B24" s="51" t="s">
        <v>425</v>
      </c>
      <c r="C24" s="16" t="s">
        <v>70</v>
      </c>
      <c r="D24" s="16" t="s">
        <v>38</v>
      </c>
      <c r="E24" s="16" t="s">
        <v>107</v>
      </c>
      <c r="F24" s="16" t="s">
        <v>691</v>
      </c>
      <c r="G24" s="16" t="s">
        <v>691</v>
      </c>
      <c r="H24" s="16" t="s">
        <v>691</v>
      </c>
      <c r="I24" s="16" t="s">
        <v>691</v>
      </c>
      <c r="J24" s="51" t="s">
        <v>420</v>
      </c>
      <c r="K24" s="51" t="s">
        <v>342</v>
      </c>
    </row>
    <row r="25" spans="1:11" x14ac:dyDescent="0.3">
      <c r="A25" s="51" t="s">
        <v>285</v>
      </c>
      <c r="B25" s="51" t="s">
        <v>411</v>
      </c>
      <c r="C25" s="16" t="s">
        <v>61</v>
      </c>
      <c r="D25" s="16" t="s">
        <v>39</v>
      </c>
      <c r="E25" s="16" t="s">
        <v>77</v>
      </c>
      <c r="F25" s="16" t="s">
        <v>73</v>
      </c>
      <c r="G25" s="16" t="s">
        <v>74</v>
      </c>
      <c r="H25" s="16" t="s">
        <v>73</v>
      </c>
      <c r="I25" s="16" t="s">
        <v>74</v>
      </c>
      <c r="J25" s="51" t="s">
        <v>412</v>
      </c>
      <c r="K25" s="51" t="s">
        <v>338</v>
      </c>
    </row>
    <row r="26" spans="1:11" x14ac:dyDescent="0.3">
      <c r="A26" s="51" t="s">
        <v>167</v>
      </c>
      <c r="B26" s="51" t="s">
        <v>428</v>
      </c>
      <c r="C26" s="16" t="s">
        <v>61</v>
      </c>
      <c r="D26" s="16" t="s">
        <v>27</v>
      </c>
      <c r="E26" s="16" t="s">
        <v>80</v>
      </c>
      <c r="F26" s="16" t="s">
        <v>168</v>
      </c>
      <c r="G26" s="16" t="s">
        <v>79</v>
      </c>
      <c r="H26" s="16" t="s">
        <v>168</v>
      </c>
      <c r="I26" s="16" t="s">
        <v>79</v>
      </c>
      <c r="J26" s="51" t="s">
        <v>429</v>
      </c>
      <c r="K26" s="51" t="s">
        <v>344</v>
      </c>
    </row>
    <row r="27" spans="1:11" x14ac:dyDescent="0.3">
      <c r="A27" s="51" t="s">
        <v>169</v>
      </c>
      <c r="B27" s="51" t="s">
        <v>435</v>
      </c>
      <c r="C27" s="16" t="s">
        <v>64</v>
      </c>
      <c r="D27" s="16" t="s">
        <v>28</v>
      </c>
      <c r="E27" s="16" t="s">
        <v>103</v>
      </c>
      <c r="F27" s="16" t="s">
        <v>170</v>
      </c>
      <c r="G27" s="16" t="s">
        <v>102</v>
      </c>
      <c r="H27" s="16" t="s">
        <v>170</v>
      </c>
      <c r="I27" s="16" t="s">
        <v>102</v>
      </c>
      <c r="J27" s="51" t="s">
        <v>431</v>
      </c>
      <c r="K27" s="51" t="s">
        <v>345</v>
      </c>
    </row>
    <row r="28" spans="1:11" x14ac:dyDescent="0.3">
      <c r="A28" s="51" t="s">
        <v>171</v>
      </c>
      <c r="B28" s="51" t="s">
        <v>432</v>
      </c>
      <c r="C28" s="16" t="s">
        <v>64</v>
      </c>
      <c r="D28" s="16" t="s">
        <v>28</v>
      </c>
      <c r="E28" s="16" t="s">
        <v>103</v>
      </c>
      <c r="F28" s="16" t="s">
        <v>170</v>
      </c>
      <c r="G28" s="16" t="s">
        <v>102</v>
      </c>
      <c r="H28" s="16" t="s">
        <v>170</v>
      </c>
      <c r="I28" s="16" t="s">
        <v>102</v>
      </c>
      <c r="J28" s="51" t="s">
        <v>431</v>
      </c>
      <c r="K28" s="51" t="s">
        <v>345</v>
      </c>
    </row>
    <row r="29" spans="1:11" x14ac:dyDescent="0.3">
      <c r="A29" s="51" t="s">
        <v>172</v>
      </c>
      <c r="B29" s="51" t="s">
        <v>430</v>
      </c>
      <c r="C29" s="16" t="s">
        <v>64</v>
      </c>
      <c r="D29" s="16" t="s">
        <v>28</v>
      </c>
      <c r="E29" s="16" t="s">
        <v>103</v>
      </c>
      <c r="F29" s="16" t="s">
        <v>170</v>
      </c>
      <c r="G29" s="16" t="s">
        <v>102</v>
      </c>
      <c r="H29" s="16" t="s">
        <v>170</v>
      </c>
      <c r="I29" s="16" t="s">
        <v>102</v>
      </c>
      <c r="J29" s="51" t="s">
        <v>431</v>
      </c>
      <c r="K29" s="51" t="s">
        <v>345</v>
      </c>
    </row>
    <row r="30" spans="1:11" x14ac:dyDescent="0.3">
      <c r="A30" s="51" t="s">
        <v>286</v>
      </c>
      <c r="B30" s="51" t="s">
        <v>433</v>
      </c>
      <c r="C30" s="16" t="s">
        <v>64</v>
      </c>
      <c r="D30" s="16" t="s">
        <v>28</v>
      </c>
      <c r="E30" s="16" t="s">
        <v>103</v>
      </c>
      <c r="F30" s="16" t="s">
        <v>170</v>
      </c>
      <c r="G30" s="16" t="s">
        <v>102</v>
      </c>
      <c r="H30" s="16" t="s">
        <v>170</v>
      </c>
      <c r="I30" s="16" t="s">
        <v>102</v>
      </c>
      <c r="J30" s="51" t="s">
        <v>434</v>
      </c>
      <c r="K30" s="51" t="s">
        <v>346</v>
      </c>
    </row>
    <row r="31" spans="1:11" x14ac:dyDescent="0.3">
      <c r="A31" s="51" t="s">
        <v>175</v>
      </c>
      <c r="B31" s="51" t="s">
        <v>436</v>
      </c>
      <c r="C31" s="16" t="s">
        <v>56</v>
      </c>
      <c r="D31" s="16" t="s">
        <v>40</v>
      </c>
      <c r="E31" s="16" t="s">
        <v>59</v>
      </c>
      <c r="F31" s="16" t="s">
        <v>57</v>
      </c>
      <c r="G31" s="16" t="s">
        <v>58</v>
      </c>
      <c r="H31" s="16" t="s">
        <v>57</v>
      </c>
      <c r="I31" s="16" t="s">
        <v>58</v>
      </c>
      <c r="J31" s="51" t="s">
        <v>437</v>
      </c>
      <c r="K31" s="51" t="s">
        <v>347</v>
      </c>
    </row>
    <row r="32" spans="1:11" x14ac:dyDescent="0.3">
      <c r="A32" s="51" t="s">
        <v>176</v>
      </c>
      <c r="B32" s="51" t="s">
        <v>441</v>
      </c>
      <c r="C32" s="16" t="s">
        <v>61</v>
      </c>
      <c r="D32" s="16" t="s">
        <v>29</v>
      </c>
      <c r="E32" s="16" t="s">
        <v>177</v>
      </c>
      <c r="F32" s="16" t="s">
        <v>168</v>
      </c>
      <c r="G32" s="16" t="s">
        <v>79</v>
      </c>
      <c r="H32" s="16" t="s">
        <v>168</v>
      </c>
      <c r="I32" s="16" t="s">
        <v>79</v>
      </c>
      <c r="J32" s="51" t="s">
        <v>439</v>
      </c>
      <c r="K32" s="51" t="s">
        <v>348</v>
      </c>
    </row>
    <row r="33" spans="1:11" x14ac:dyDescent="0.3">
      <c r="A33" s="51" t="s">
        <v>178</v>
      </c>
      <c r="B33" s="51" t="s">
        <v>443</v>
      </c>
      <c r="C33" s="16" t="s">
        <v>61</v>
      </c>
      <c r="D33" s="16" t="s">
        <v>29</v>
      </c>
      <c r="E33" s="16" t="s">
        <v>177</v>
      </c>
      <c r="F33" s="16" t="s">
        <v>168</v>
      </c>
      <c r="G33" s="16" t="s">
        <v>79</v>
      </c>
      <c r="H33" s="16" t="s">
        <v>168</v>
      </c>
      <c r="I33" s="16" t="s">
        <v>79</v>
      </c>
      <c r="J33" s="51" t="s">
        <v>439</v>
      </c>
      <c r="K33" s="51" t="s">
        <v>348</v>
      </c>
    </row>
    <row r="34" spans="1:11" x14ac:dyDescent="0.3">
      <c r="A34" s="51" t="s">
        <v>179</v>
      </c>
      <c r="B34" s="51" t="s">
        <v>438</v>
      </c>
      <c r="C34" s="16" t="s">
        <v>61</v>
      </c>
      <c r="D34" s="16" t="s">
        <v>29</v>
      </c>
      <c r="E34" s="16" t="s">
        <v>177</v>
      </c>
      <c r="F34" s="16" t="s">
        <v>168</v>
      </c>
      <c r="G34" s="16" t="s">
        <v>79</v>
      </c>
      <c r="H34" s="16" t="s">
        <v>168</v>
      </c>
      <c r="I34" s="16" t="s">
        <v>79</v>
      </c>
      <c r="J34" s="51" t="s">
        <v>439</v>
      </c>
      <c r="K34" s="51" t="s">
        <v>348</v>
      </c>
    </row>
    <row r="35" spans="1:11" x14ac:dyDescent="0.3">
      <c r="A35" s="51" t="s">
        <v>180</v>
      </c>
      <c r="B35" s="51" t="s">
        <v>440</v>
      </c>
      <c r="C35" s="16" t="s">
        <v>61</v>
      </c>
      <c r="D35" s="16" t="s">
        <v>29</v>
      </c>
      <c r="E35" s="16" t="s">
        <v>177</v>
      </c>
      <c r="F35" s="16" t="s">
        <v>168</v>
      </c>
      <c r="G35" s="16" t="s">
        <v>79</v>
      </c>
      <c r="H35" s="16" t="s">
        <v>168</v>
      </c>
      <c r="I35" s="16" t="s">
        <v>79</v>
      </c>
      <c r="J35" s="51" t="s">
        <v>439</v>
      </c>
      <c r="K35" s="51" t="s">
        <v>348</v>
      </c>
    </row>
    <row r="36" spans="1:11" x14ac:dyDescent="0.3">
      <c r="A36" s="51" t="s">
        <v>181</v>
      </c>
      <c r="B36" s="51" t="s">
        <v>442</v>
      </c>
      <c r="C36" s="16" t="s">
        <v>61</v>
      </c>
      <c r="D36" s="16" t="s">
        <v>29</v>
      </c>
      <c r="E36" s="16" t="s">
        <v>177</v>
      </c>
      <c r="F36" s="16" t="s">
        <v>168</v>
      </c>
      <c r="G36" s="16" t="s">
        <v>79</v>
      </c>
      <c r="H36" s="16" t="s">
        <v>168</v>
      </c>
      <c r="I36" s="16" t="s">
        <v>79</v>
      </c>
      <c r="J36" s="51" t="s">
        <v>439</v>
      </c>
      <c r="K36" s="51" t="s">
        <v>348</v>
      </c>
    </row>
    <row r="37" spans="1:11" x14ac:dyDescent="0.3">
      <c r="A37" s="51" t="s">
        <v>287</v>
      </c>
      <c r="B37" s="51" t="s">
        <v>444</v>
      </c>
      <c r="C37" s="16" t="s">
        <v>62</v>
      </c>
      <c r="D37" s="16" t="s">
        <v>30</v>
      </c>
      <c r="E37" s="16" t="s">
        <v>88</v>
      </c>
      <c r="F37" s="16" t="s">
        <v>131</v>
      </c>
      <c r="G37" s="16" t="s">
        <v>86</v>
      </c>
      <c r="H37" s="16" t="s">
        <v>131</v>
      </c>
      <c r="I37" s="16" t="s">
        <v>86</v>
      </c>
      <c r="J37" s="51" t="s">
        <v>445</v>
      </c>
      <c r="K37" s="51" t="s">
        <v>349</v>
      </c>
    </row>
    <row r="38" spans="1:11" x14ac:dyDescent="0.3">
      <c r="A38" s="51" t="s">
        <v>182</v>
      </c>
      <c r="B38" s="51" t="s">
        <v>446</v>
      </c>
      <c r="C38" s="16" t="s">
        <v>61</v>
      </c>
      <c r="D38" s="16" t="s">
        <v>31</v>
      </c>
      <c r="E38" s="16" t="s">
        <v>183</v>
      </c>
      <c r="F38" s="16" t="s">
        <v>57</v>
      </c>
      <c r="G38" s="16" t="s">
        <v>58</v>
      </c>
      <c r="H38" s="16" t="s">
        <v>57</v>
      </c>
      <c r="I38" s="16" t="s">
        <v>58</v>
      </c>
      <c r="J38" s="51" t="s">
        <v>447</v>
      </c>
      <c r="K38" s="51" t="s">
        <v>350</v>
      </c>
    </row>
    <row r="39" spans="1:11" x14ac:dyDescent="0.3">
      <c r="A39" s="51" t="s">
        <v>184</v>
      </c>
      <c r="B39" s="51" t="s">
        <v>448</v>
      </c>
      <c r="C39" s="16" t="s">
        <v>61</v>
      </c>
      <c r="D39" s="16" t="s">
        <v>31</v>
      </c>
      <c r="E39" s="16" t="s">
        <v>183</v>
      </c>
      <c r="F39" s="16" t="s">
        <v>57</v>
      </c>
      <c r="G39" s="16" t="s">
        <v>58</v>
      </c>
      <c r="H39" s="16" t="s">
        <v>57</v>
      </c>
      <c r="I39" s="16" t="s">
        <v>58</v>
      </c>
      <c r="J39" s="51" t="s">
        <v>447</v>
      </c>
      <c r="K39" s="51" t="s">
        <v>350</v>
      </c>
    </row>
    <row r="40" spans="1:11" x14ac:dyDescent="0.3">
      <c r="A40" s="51" t="s">
        <v>185</v>
      </c>
      <c r="B40" s="51" t="s">
        <v>449</v>
      </c>
      <c r="C40" s="16" t="s">
        <v>61</v>
      </c>
      <c r="D40" s="16" t="s">
        <v>31</v>
      </c>
      <c r="E40" s="16" t="s">
        <v>183</v>
      </c>
      <c r="F40" s="16" t="s">
        <v>57</v>
      </c>
      <c r="G40" s="16" t="s">
        <v>58</v>
      </c>
      <c r="H40" s="16" t="s">
        <v>57</v>
      </c>
      <c r="I40" s="16" t="s">
        <v>58</v>
      </c>
      <c r="J40" s="51" t="s">
        <v>447</v>
      </c>
      <c r="K40" s="51" t="s">
        <v>350</v>
      </c>
    </row>
    <row r="41" spans="1:11" x14ac:dyDescent="0.3">
      <c r="A41" s="51" t="s">
        <v>187</v>
      </c>
      <c r="B41" s="51" t="s">
        <v>452</v>
      </c>
      <c r="C41" s="16" t="s">
        <v>64</v>
      </c>
      <c r="D41" s="16" t="s">
        <v>32</v>
      </c>
      <c r="E41" s="16" t="s">
        <v>104</v>
      </c>
      <c r="F41" s="16" t="s">
        <v>170</v>
      </c>
      <c r="G41" s="16" t="s">
        <v>102</v>
      </c>
      <c r="H41" s="16" t="s">
        <v>170</v>
      </c>
      <c r="I41" s="16" t="s">
        <v>102</v>
      </c>
      <c r="J41" s="51" t="s">
        <v>403</v>
      </c>
      <c r="K41" s="51" t="s">
        <v>334</v>
      </c>
    </row>
    <row r="42" spans="1:11" x14ac:dyDescent="0.3">
      <c r="A42" s="51" t="s">
        <v>286</v>
      </c>
      <c r="B42" s="51" t="s">
        <v>433</v>
      </c>
      <c r="C42" s="16" t="s">
        <v>64</v>
      </c>
      <c r="D42" s="16" t="s">
        <v>32</v>
      </c>
      <c r="E42" s="16" t="s">
        <v>104</v>
      </c>
      <c r="F42" s="16" t="s">
        <v>170</v>
      </c>
      <c r="G42" s="16" t="s">
        <v>102</v>
      </c>
      <c r="H42" s="16" t="s">
        <v>170</v>
      </c>
      <c r="I42" s="16" t="s">
        <v>102</v>
      </c>
      <c r="J42" s="51" t="s">
        <v>434</v>
      </c>
      <c r="K42" s="51" t="s">
        <v>346</v>
      </c>
    </row>
    <row r="43" spans="1:11" x14ac:dyDescent="0.3">
      <c r="A43" s="51" t="s">
        <v>284</v>
      </c>
      <c r="B43" s="51" t="s">
        <v>402</v>
      </c>
      <c r="C43" s="16" t="s">
        <v>64</v>
      </c>
      <c r="D43" s="16" t="s">
        <v>32</v>
      </c>
      <c r="E43" s="16" t="s">
        <v>104</v>
      </c>
      <c r="F43" s="16" t="s">
        <v>170</v>
      </c>
      <c r="G43" s="16" t="s">
        <v>102</v>
      </c>
      <c r="H43" s="16" t="s">
        <v>170</v>
      </c>
      <c r="I43" s="16" t="s">
        <v>102</v>
      </c>
      <c r="J43" s="51" t="s">
        <v>403</v>
      </c>
      <c r="K43" s="51" t="s">
        <v>334</v>
      </c>
    </row>
    <row r="44" spans="1:11" x14ac:dyDescent="0.3">
      <c r="A44" s="51" t="s">
        <v>188</v>
      </c>
      <c r="B44" s="51" t="s">
        <v>453</v>
      </c>
      <c r="C44" s="16" t="s">
        <v>64</v>
      </c>
      <c r="D44" s="16" t="s">
        <v>33</v>
      </c>
      <c r="E44" s="16" t="s">
        <v>63</v>
      </c>
      <c r="F44" s="16" t="s">
        <v>57</v>
      </c>
      <c r="G44" s="16" t="s">
        <v>58</v>
      </c>
      <c r="H44" s="16" t="s">
        <v>57</v>
      </c>
      <c r="I44" s="16" t="s">
        <v>58</v>
      </c>
      <c r="J44" s="51" t="s">
        <v>454</v>
      </c>
      <c r="K44" s="51" t="s">
        <v>352</v>
      </c>
    </row>
    <row r="45" spans="1:11" x14ac:dyDescent="0.3">
      <c r="A45" s="51" t="s">
        <v>189</v>
      </c>
      <c r="B45" s="51" t="s">
        <v>455</v>
      </c>
      <c r="C45" s="16" t="s">
        <v>61</v>
      </c>
      <c r="D45" s="16" t="s">
        <v>34</v>
      </c>
      <c r="E45" s="16" t="s">
        <v>78</v>
      </c>
      <c r="F45" s="16" t="s">
        <v>73</v>
      </c>
      <c r="G45" s="16" t="s">
        <v>74</v>
      </c>
      <c r="H45" s="16" t="s">
        <v>73</v>
      </c>
      <c r="I45" s="16" t="s">
        <v>74</v>
      </c>
      <c r="J45" s="51" t="s">
        <v>405</v>
      </c>
      <c r="K45" s="51" t="s">
        <v>335</v>
      </c>
    </row>
    <row r="46" spans="1:11" x14ac:dyDescent="0.3">
      <c r="A46" s="51" t="s">
        <v>190</v>
      </c>
      <c r="B46" s="51" t="s">
        <v>456</v>
      </c>
      <c r="C46" s="16" t="s">
        <v>56</v>
      </c>
      <c r="D46" s="16" t="s">
        <v>35</v>
      </c>
      <c r="E46" s="16" t="s">
        <v>67</v>
      </c>
      <c r="F46" s="16" t="s">
        <v>191</v>
      </c>
      <c r="G46" s="16" t="s">
        <v>66</v>
      </c>
      <c r="H46" s="16" t="s">
        <v>191</v>
      </c>
      <c r="I46" s="16" t="s">
        <v>66</v>
      </c>
      <c r="J46" s="51" t="s">
        <v>457</v>
      </c>
      <c r="K46" s="51" t="s">
        <v>353</v>
      </c>
    </row>
    <row r="47" spans="1:11" x14ac:dyDescent="0.3">
      <c r="A47" s="51" t="s">
        <v>192</v>
      </c>
      <c r="B47" s="51" t="s">
        <v>458</v>
      </c>
      <c r="C47" s="16" t="s">
        <v>56</v>
      </c>
      <c r="D47" s="16" t="s">
        <v>54</v>
      </c>
      <c r="E47" s="16" t="s">
        <v>193</v>
      </c>
      <c r="F47" s="16" t="s">
        <v>57</v>
      </c>
      <c r="G47" s="16" t="s">
        <v>58</v>
      </c>
      <c r="H47" s="16" t="s">
        <v>53</v>
      </c>
      <c r="I47" s="16" t="s">
        <v>53</v>
      </c>
      <c r="J47" s="51" t="s">
        <v>459</v>
      </c>
      <c r="K47" s="51" t="s">
        <v>354</v>
      </c>
    </row>
    <row r="48" spans="1:11" x14ac:dyDescent="0.3">
      <c r="A48" s="51" t="s">
        <v>195</v>
      </c>
      <c r="B48" s="51" t="s">
        <v>462</v>
      </c>
      <c r="C48" s="16" t="s">
        <v>110</v>
      </c>
      <c r="D48" s="16" t="s">
        <v>98</v>
      </c>
      <c r="E48" s="16" t="s">
        <v>99</v>
      </c>
      <c r="F48" s="16" t="s">
        <v>288</v>
      </c>
      <c r="G48" s="16" t="s">
        <v>356</v>
      </c>
      <c r="H48" s="16" t="s">
        <v>357</v>
      </c>
      <c r="I48" s="16" t="s">
        <v>97</v>
      </c>
      <c r="J48" s="51" t="s">
        <v>463</v>
      </c>
      <c r="K48" s="51" t="s">
        <v>358</v>
      </c>
    </row>
    <row r="49" spans="1:11" x14ac:dyDescent="0.3">
      <c r="A49" s="51" t="s">
        <v>196</v>
      </c>
      <c r="B49" s="51" t="s">
        <v>464</v>
      </c>
      <c r="C49" s="16" t="s">
        <v>110</v>
      </c>
      <c r="D49" s="16" t="s">
        <v>98</v>
      </c>
      <c r="E49" s="16" t="s">
        <v>99</v>
      </c>
      <c r="F49" s="16" t="s">
        <v>288</v>
      </c>
      <c r="G49" s="16" t="s">
        <v>356</v>
      </c>
      <c r="H49" s="16" t="s">
        <v>357</v>
      </c>
      <c r="I49" s="16" t="s">
        <v>97</v>
      </c>
      <c r="J49" s="51" t="s">
        <v>465</v>
      </c>
      <c r="K49" s="51" t="s">
        <v>375</v>
      </c>
    </row>
    <row r="50" spans="1:11" x14ac:dyDescent="0.3">
      <c r="A50" s="51" t="s">
        <v>197</v>
      </c>
      <c r="B50" s="51" t="s">
        <v>468</v>
      </c>
      <c r="C50" s="16" t="s">
        <v>110</v>
      </c>
      <c r="D50" s="16" t="s">
        <v>98</v>
      </c>
      <c r="E50" s="16" t="s">
        <v>99</v>
      </c>
      <c r="F50" s="16" t="s">
        <v>288</v>
      </c>
      <c r="G50" s="16" t="s">
        <v>356</v>
      </c>
      <c r="H50" s="16" t="s">
        <v>357</v>
      </c>
      <c r="I50" s="16" t="s">
        <v>97</v>
      </c>
      <c r="J50" s="51" t="s">
        <v>467</v>
      </c>
      <c r="K50" s="51" t="s">
        <v>359</v>
      </c>
    </row>
    <row r="51" spans="1:11" x14ac:dyDescent="0.3">
      <c r="A51" s="51" t="s">
        <v>198</v>
      </c>
      <c r="B51" s="51" t="s">
        <v>469</v>
      </c>
      <c r="C51" s="16" t="s">
        <v>110</v>
      </c>
      <c r="D51" s="16" t="s">
        <v>98</v>
      </c>
      <c r="E51" s="16" t="s">
        <v>99</v>
      </c>
      <c r="F51" s="16" t="s">
        <v>288</v>
      </c>
      <c r="G51" s="16" t="s">
        <v>356</v>
      </c>
      <c r="H51" s="16" t="s">
        <v>357</v>
      </c>
      <c r="I51" s="16" t="s">
        <v>97</v>
      </c>
      <c r="J51" s="51" t="s">
        <v>463</v>
      </c>
      <c r="K51" s="51" t="s">
        <v>358</v>
      </c>
    </row>
    <row r="52" spans="1:11" x14ac:dyDescent="0.3">
      <c r="A52" s="51" t="s">
        <v>199</v>
      </c>
      <c r="B52" s="51" t="s">
        <v>470</v>
      </c>
      <c r="C52" s="16" t="s">
        <v>110</v>
      </c>
      <c r="D52" s="16" t="s">
        <v>98</v>
      </c>
      <c r="E52" s="16" t="s">
        <v>99</v>
      </c>
      <c r="F52" s="16" t="s">
        <v>288</v>
      </c>
      <c r="G52" s="16" t="s">
        <v>356</v>
      </c>
      <c r="H52" s="16" t="s">
        <v>357</v>
      </c>
      <c r="I52" s="16" t="s">
        <v>97</v>
      </c>
      <c r="J52" s="51" t="s">
        <v>471</v>
      </c>
      <c r="K52" s="51" t="s">
        <v>360</v>
      </c>
    </row>
    <row r="53" spans="1:11" x14ac:dyDescent="0.3">
      <c r="A53" s="51" t="s">
        <v>200</v>
      </c>
      <c r="B53" s="51" t="s">
        <v>472</v>
      </c>
      <c r="C53" s="16" t="s">
        <v>110</v>
      </c>
      <c r="D53" s="16" t="s">
        <v>98</v>
      </c>
      <c r="E53" s="16" t="s">
        <v>99</v>
      </c>
      <c r="F53" s="16" t="s">
        <v>288</v>
      </c>
      <c r="G53" s="16" t="s">
        <v>356</v>
      </c>
      <c r="H53" s="16" t="s">
        <v>357</v>
      </c>
      <c r="I53" s="16" t="s">
        <v>97</v>
      </c>
      <c r="J53" s="51" t="s">
        <v>471</v>
      </c>
      <c r="K53" s="51" t="s">
        <v>360</v>
      </c>
    </row>
    <row r="54" spans="1:11" x14ac:dyDescent="0.3">
      <c r="A54" s="51" t="s">
        <v>201</v>
      </c>
      <c r="B54" s="51" t="s">
        <v>475</v>
      </c>
      <c r="C54" s="16" t="s">
        <v>110</v>
      </c>
      <c r="D54" s="16" t="s">
        <v>98</v>
      </c>
      <c r="E54" s="16" t="s">
        <v>99</v>
      </c>
      <c r="F54" s="16" t="s">
        <v>288</v>
      </c>
      <c r="G54" s="16" t="s">
        <v>356</v>
      </c>
      <c r="H54" s="16" t="s">
        <v>357</v>
      </c>
      <c r="I54" s="16" t="s">
        <v>97</v>
      </c>
      <c r="J54" s="51" t="s">
        <v>471</v>
      </c>
      <c r="K54" s="51" t="s">
        <v>360</v>
      </c>
    </row>
    <row r="55" spans="1:11" x14ac:dyDescent="0.3">
      <c r="A55" s="51" t="s">
        <v>202</v>
      </c>
      <c r="B55" s="51" t="s">
        <v>476</v>
      </c>
      <c r="C55" s="16" t="s">
        <v>110</v>
      </c>
      <c r="D55" s="16" t="s">
        <v>98</v>
      </c>
      <c r="E55" s="16" t="s">
        <v>99</v>
      </c>
      <c r="F55" s="16" t="s">
        <v>288</v>
      </c>
      <c r="G55" s="16" t="s">
        <v>356</v>
      </c>
      <c r="H55" s="16" t="s">
        <v>357</v>
      </c>
      <c r="I55" s="16" t="s">
        <v>97</v>
      </c>
      <c r="J55" s="51" t="s">
        <v>471</v>
      </c>
      <c r="K55" s="51" t="s">
        <v>360</v>
      </c>
    </row>
    <row r="56" spans="1:11" x14ac:dyDescent="0.3">
      <c r="A56" s="51" t="s">
        <v>203</v>
      </c>
      <c r="B56" s="51" t="s">
        <v>478</v>
      </c>
      <c r="C56" s="16" t="s">
        <v>110</v>
      </c>
      <c r="D56" s="16" t="s">
        <v>98</v>
      </c>
      <c r="E56" s="16" t="s">
        <v>99</v>
      </c>
      <c r="F56" s="16" t="s">
        <v>288</v>
      </c>
      <c r="G56" s="16" t="s">
        <v>356</v>
      </c>
      <c r="H56" s="16" t="s">
        <v>357</v>
      </c>
      <c r="I56" s="16" t="s">
        <v>97</v>
      </c>
      <c r="J56" s="51" t="s">
        <v>463</v>
      </c>
      <c r="K56" s="51" t="s">
        <v>358</v>
      </c>
    </row>
    <row r="57" spans="1:11" x14ac:dyDescent="0.3">
      <c r="A57" s="51" t="s">
        <v>204</v>
      </c>
      <c r="B57" s="51" t="s">
        <v>479</v>
      </c>
      <c r="C57" s="16" t="s">
        <v>110</v>
      </c>
      <c r="D57" s="16" t="s">
        <v>98</v>
      </c>
      <c r="E57" s="16" t="s">
        <v>99</v>
      </c>
      <c r="F57" s="16" t="s">
        <v>288</v>
      </c>
      <c r="G57" s="16" t="s">
        <v>356</v>
      </c>
      <c r="H57" s="16" t="s">
        <v>357</v>
      </c>
      <c r="I57" s="16" t="s">
        <v>97</v>
      </c>
      <c r="J57" s="51" t="s">
        <v>463</v>
      </c>
      <c r="K57" s="51" t="s">
        <v>358</v>
      </c>
    </row>
    <row r="58" spans="1:11" x14ac:dyDescent="0.3">
      <c r="A58" s="51" t="s">
        <v>205</v>
      </c>
      <c r="B58" s="51" t="s">
        <v>480</v>
      </c>
      <c r="C58" s="16" t="s">
        <v>110</v>
      </c>
      <c r="D58" s="16" t="s">
        <v>98</v>
      </c>
      <c r="E58" s="16" t="s">
        <v>99</v>
      </c>
      <c r="F58" s="16" t="s">
        <v>288</v>
      </c>
      <c r="G58" s="16" t="s">
        <v>356</v>
      </c>
      <c r="H58" s="16" t="s">
        <v>357</v>
      </c>
      <c r="I58" s="16" t="s">
        <v>97</v>
      </c>
      <c r="J58" s="51" t="s">
        <v>471</v>
      </c>
      <c r="K58" s="51" t="s">
        <v>360</v>
      </c>
    </row>
    <row r="59" spans="1:11" x14ac:dyDescent="0.3">
      <c r="A59" s="51" t="s">
        <v>206</v>
      </c>
      <c r="B59" s="51" t="s">
        <v>481</v>
      </c>
      <c r="C59" s="16" t="s">
        <v>110</v>
      </c>
      <c r="D59" s="16" t="s">
        <v>98</v>
      </c>
      <c r="E59" s="16" t="s">
        <v>99</v>
      </c>
      <c r="F59" s="16" t="s">
        <v>288</v>
      </c>
      <c r="G59" s="16" t="s">
        <v>356</v>
      </c>
      <c r="H59" s="16" t="s">
        <v>357</v>
      </c>
      <c r="I59" s="16" t="s">
        <v>97</v>
      </c>
      <c r="J59" s="51" t="s">
        <v>467</v>
      </c>
      <c r="K59" s="51" t="s">
        <v>359</v>
      </c>
    </row>
    <row r="60" spans="1:11" x14ac:dyDescent="0.3">
      <c r="A60" s="51" t="s">
        <v>207</v>
      </c>
      <c r="B60" s="51" t="s">
        <v>474</v>
      </c>
      <c r="C60" s="16" t="s">
        <v>110</v>
      </c>
      <c r="D60" s="16" t="s">
        <v>98</v>
      </c>
      <c r="E60" s="16" t="s">
        <v>99</v>
      </c>
      <c r="F60" s="16" t="s">
        <v>288</v>
      </c>
      <c r="G60" s="16" t="s">
        <v>356</v>
      </c>
      <c r="H60" s="16" t="s">
        <v>357</v>
      </c>
      <c r="I60" s="16" t="s">
        <v>97</v>
      </c>
      <c r="J60" s="51" t="s">
        <v>467</v>
      </c>
      <c r="K60" s="51" t="s">
        <v>359</v>
      </c>
    </row>
    <row r="61" spans="1:11" x14ac:dyDescent="0.3">
      <c r="A61" s="51" t="s">
        <v>208</v>
      </c>
      <c r="B61" s="51" t="s">
        <v>466</v>
      </c>
      <c r="C61" s="16" t="s">
        <v>110</v>
      </c>
      <c r="D61" s="16" t="s">
        <v>98</v>
      </c>
      <c r="E61" s="16" t="s">
        <v>99</v>
      </c>
      <c r="F61" s="16" t="s">
        <v>288</v>
      </c>
      <c r="G61" s="16" t="s">
        <v>356</v>
      </c>
      <c r="H61" s="16" t="s">
        <v>357</v>
      </c>
      <c r="I61" s="16" t="s">
        <v>97</v>
      </c>
      <c r="J61" s="51" t="s">
        <v>467</v>
      </c>
      <c r="K61" s="51" t="s">
        <v>359</v>
      </c>
    </row>
    <row r="62" spans="1:11" x14ac:dyDescent="0.3">
      <c r="A62" s="51" t="s">
        <v>209</v>
      </c>
      <c r="B62" s="51" t="s">
        <v>477</v>
      </c>
      <c r="C62" s="16" t="s">
        <v>110</v>
      </c>
      <c r="D62" s="16" t="s">
        <v>98</v>
      </c>
      <c r="E62" s="16" t="s">
        <v>99</v>
      </c>
      <c r="F62" s="16" t="s">
        <v>288</v>
      </c>
      <c r="G62" s="16" t="s">
        <v>356</v>
      </c>
      <c r="H62" s="16" t="s">
        <v>357</v>
      </c>
      <c r="I62" s="16" t="s">
        <v>97</v>
      </c>
      <c r="J62" s="51" t="s">
        <v>471</v>
      </c>
      <c r="K62" s="51" t="s">
        <v>360</v>
      </c>
    </row>
    <row r="63" spans="1:11" x14ac:dyDescent="0.3">
      <c r="A63" s="51" t="s">
        <v>289</v>
      </c>
      <c r="B63" s="51" t="s">
        <v>473</v>
      </c>
      <c r="C63" s="16" t="s">
        <v>110</v>
      </c>
      <c r="D63" s="16" t="s">
        <v>98</v>
      </c>
      <c r="E63" s="16" t="s">
        <v>99</v>
      </c>
      <c r="F63" s="16" t="s">
        <v>288</v>
      </c>
      <c r="G63" s="16" t="s">
        <v>356</v>
      </c>
      <c r="H63" s="16" t="s">
        <v>357</v>
      </c>
      <c r="I63" s="16" t="s">
        <v>97</v>
      </c>
      <c r="J63" s="51" t="s">
        <v>467</v>
      </c>
      <c r="K63" s="51" t="s">
        <v>359</v>
      </c>
    </row>
    <row r="64" spans="1:11" x14ac:dyDescent="0.3">
      <c r="A64" s="51" t="s">
        <v>212</v>
      </c>
      <c r="B64" s="51" t="s">
        <v>493</v>
      </c>
      <c r="C64" s="16" t="s">
        <v>64</v>
      </c>
      <c r="D64" s="16" t="s">
        <v>36</v>
      </c>
      <c r="E64" s="16" t="s">
        <v>213</v>
      </c>
      <c r="F64" s="16" t="s">
        <v>214</v>
      </c>
      <c r="G64" s="16" t="s">
        <v>106</v>
      </c>
      <c r="H64" s="16" t="s">
        <v>214</v>
      </c>
      <c r="I64" s="16" t="s">
        <v>106</v>
      </c>
      <c r="J64" s="51" t="s">
        <v>494</v>
      </c>
      <c r="K64" s="51" t="s">
        <v>366</v>
      </c>
    </row>
    <row r="65" spans="1:11" x14ac:dyDescent="0.3">
      <c r="A65" s="51" t="s">
        <v>217</v>
      </c>
      <c r="B65" s="51" t="s">
        <v>498</v>
      </c>
      <c r="C65" s="16" t="s">
        <v>64</v>
      </c>
      <c r="D65" s="16" t="s">
        <v>36</v>
      </c>
      <c r="E65" s="16" t="s">
        <v>213</v>
      </c>
      <c r="F65" s="16" t="s">
        <v>214</v>
      </c>
      <c r="G65" s="16" t="s">
        <v>106</v>
      </c>
      <c r="H65" s="16" t="s">
        <v>214</v>
      </c>
      <c r="I65" s="16" t="s">
        <v>106</v>
      </c>
      <c r="J65" s="51" t="s">
        <v>494</v>
      </c>
      <c r="K65" s="51" t="s">
        <v>366</v>
      </c>
    </row>
    <row r="66" spans="1:11" x14ac:dyDescent="0.3">
      <c r="A66" s="51" t="s">
        <v>215</v>
      </c>
      <c r="B66" s="51" t="s">
        <v>496</v>
      </c>
      <c r="C66" s="16" t="s">
        <v>64</v>
      </c>
      <c r="D66" s="16" t="s">
        <v>36</v>
      </c>
      <c r="E66" s="16" t="s">
        <v>213</v>
      </c>
      <c r="F66" s="16" t="s">
        <v>214</v>
      </c>
      <c r="G66" s="16" t="s">
        <v>106</v>
      </c>
      <c r="H66" s="16" t="s">
        <v>214</v>
      </c>
      <c r="I66" s="16" t="s">
        <v>106</v>
      </c>
      <c r="J66" s="51" t="s">
        <v>497</v>
      </c>
      <c r="K66" s="51" t="s">
        <v>367</v>
      </c>
    </row>
    <row r="67" spans="1:11" x14ac:dyDescent="0.3">
      <c r="A67" s="51" t="s">
        <v>216</v>
      </c>
      <c r="B67" s="51" t="s">
        <v>495</v>
      </c>
      <c r="C67" s="16" t="s">
        <v>64</v>
      </c>
      <c r="D67" s="16" t="s">
        <v>36</v>
      </c>
      <c r="E67" s="16" t="s">
        <v>213</v>
      </c>
      <c r="F67" s="16" t="s">
        <v>214</v>
      </c>
      <c r="G67" s="16" t="s">
        <v>106</v>
      </c>
      <c r="H67" s="16" t="s">
        <v>214</v>
      </c>
      <c r="I67" s="16" t="s">
        <v>106</v>
      </c>
      <c r="J67" s="51" t="s">
        <v>494</v>
      </c>
      <c r="K67" s="51" t="s">
        <v>366</v>
      </c>
    </row>
    <row r="68" spans="1:11" x14ac:dyDescent="0.3">
      <c r="A68" s="51" t="s">
        <v>293</v>
      </c>
      <c r="B68" s="51" t="s">
        <v>499</v>
      </c>
      <c r="C68" s="16" t="s">
        <v>62</v>
      </c>
      <c r="D68" s="16" t="s">
        <v>42</v>
      </c>
      <c r="E68" s="16" t="s">
        <v>89</v>
      </c>
      <c r="F68" s="49" t="s">
        <v>131</v>
      </c>
      <c r="G68" s="49" t="s">
        <v>86</v>
      </c>
      <c r="H68" s="16" t="s">
        <v>131</v>
      </c>
      <c r="I68" s="16" t="s">
        <v>86</v>
      </c>
      <c r="J68" s="51" t="s">
        <v>500</v>
      </c>
      <c r="K68" s="51" t="s">
        <v>368</v>
      </c>
    </row>
    <row r="69" spans="1:11" x14ac:dyDescent="0.3">
      <c r="A69" s="51" t="s">
        <v>139</v>
      </c>
      <c r="B69" s="51" t="s">
        <v>503</v>
      </c>
      <c r="C69" s="16" t="s">
        <v>100</v>
      </c>
      <c r="D69" s="16" t="s">
        <v>283</v>
      </c>
      <c r="E69" s="16" t="s">
        <v>294</v>
      </c>
      <c r="F69" s="16" t="s">
        <v>370</v>
      </c>
      <c r="G69" s="16" t="s">
        <v>371</v>
      </c>
      <c r="H69" s="16" t="s">
        <v>296</v>
      </c>
      <c r="I69" s="16" t="s">
        <v>295</v>
      </c>
      <c r="J69" s="51" t="s">
        <v>504</v>
      </c>
      <c r="K69" s="51" t="s">
        <v>372</v>
      </c>
    </row>
    <row r="70" spans="1:11" x14ac:dyDescent="0.3">
      <c r="A70" s="51" t="s">
        <v>140</v>
      </c>
      <c r="B70" s="51" t="s">
        <v>505</v>
      </c>
      <c r="C70" s="16" t="s">
        <v>100</v>
      </c>
      <c r="D70" s="16" t="s">
        <v>283</v>
      </c>
      <c r="E70" s="16" t="s">
        <v>294</v>
      </c>
      <c r="F70" s="16" t="s">
        <v>370</v>
      </c>
      <c r="G70" s="16" t="s">
        <v>371</v>
      </c>
      <c r="H70" s="16" t="s">
        <v>296</v>
      </c>
      <c r="I70" s="16" t="s">
        <v>295</v>
      </c>
      <c r="J70" s="51" t="s">
        <v>504</v>
      </c>
      <c r="K70" s="51" t="s">
        <v>372</v>
      </c>
    </row>
    <row r="71" spans="1:11" x14ac:dyDescent="0.3">
      <c r="A71" s="51" t="s">
        <v>141</v>
      </c>
      <c r="B71" s="51" t="s">
        <v>506</v>
      </c>
      <c r="C71" s="16" t="s">
        <v>100</v>
      </c>
      <c r="D71" s="16" t="s">
        <v>283</v>
      </c>
      <c r="E71" s="16" t="s">
        <v>294</v>
      </c>
      <c r="F71" s="16" t="s">
        <v>370</v>
      </c>
      <c r="G71" s="16" t="s">
        <v>371</v>
      </c>
      <c r="H71" s="16" t="s">
        <v>296</v>
      </c>
      <c r="I71" s="16" t="s">
        <v>295</v>
      </c>
      <c r="J71" s="51" t="s">
        <v>507</v>
      </c>
      <c r="K71" s="51" t="s">
        <v>373</v>
      </c>
    </row>
    <row r="72" spans="1:11" x14ac:dyDescent="0.3">
      <c r="A72" s="51" t="s">
        <v>142</v>
      </c>
      <c r="B72" s="51" t="s">
        <v>508</v>
      </c>
      <c r="C72" s="16" t="s">
        <v>100</v>
      </c>
      <c r="D72" s="16" t="s">
        <v>283</v>
      </c>
      <c r="E72" s="16" t="s">
        <v>294</v>
      </c>
      <c r="F72" s="16" t="s">
        <v>370</v>
      </c>
      <c r="G72" s="16" t="s">
        <v>371</v>
      </c>
      <c r="H72" s="16" t="s">
        <v>296</v>
      </c>
      <c r="I72" s="16" t="s">
        <v>295</v>
      </c>
      <c r="J72" s="51" t="s">
        <v>507</v>
      </c>
      <c r="K72" s="51" t="s">
        <v>373</v>
      </c>
    </row>
    <row r="73" spans="1:11" x14ac:dyDescent="0.3">
      <c r="A73" s="51" t="s">
        <v>143</v>
      </c>
      <c r="B73" s="51" t="s">
        <v>511</v>
      </c>
      <c r="C73" s="16" t="s">
        <v>100</v>
      </c>
      <c r="D73" s="16" t="s">
        <v>283</v>
      </c>
      <c r="E73" s="16" t="s">
        <v>294</v>
      </c>
      <c r="F73" s="16" t="s">
        <v>370</v>
      </c>
      <c r="G73" s="16" t="s">
        <v>371</v>
      </c>
      <c r="H73" s="16" t="s">
        <v>296</v>
      </c>
      <c r="I73" s="16" t="s">
        <v>295</v>
      </c>
      <c r="J73" s="51" t="s">
        <v>504</v>
      </c>
      <c r="K73" s="51" t="s">
        <v>372</v>
      </c>
    </row>
    <row r="74" spans="1:11" x14ac:dyDescent="0.3">
      <c r="A74" s="51" t="s">
        <v>144</v>
      </c>
      <c r="B74" s="51" t="s">
        <v>521</v>
      </c>
      <c r="C74" s="16" t="s">
        <v>100</v>
      </c>
      <c r="D74" s="16" t="s">
        <v>283</v>
      </c>
      <c r="E74" s="16" t="s">
        <v>294</v>
      </c>
      <c r="F74" s="16" t="s">
        <v>370</v>
      </c>
      <c r="G74" s="16" t="s">
        <v>371</v>
      </c>
      <c r="H74" s="16" t="s">
        <v>296</v>
      </c>
      <c r="I74" s="16" t="s">
        <v>295</v>
      </c>
      <c r="J74" s="51" t="s">
        <v>507</v>
      </c>
      <c r="K74" s="51" t="s">
        <v>373</v>
      </c>
    </row>
    <row r="75" spans="1:11" x14ac:dyDescent="0.3">
      <c r="A75" s="51" t="s">
        <v>145</v>
      </c>
      <c r="B75" s="51" t="s">
        <v>512</v>
      </c>
      <c r="C75" s="16" t="s">
        <v>100</v>
      </c>
      <c r="D75" s="16" t="s">
        <v>283</v>
      </c>
      <c r="E75" s="16" t="s">
        <v>294</v>
      </c>
      <c r="F75" s="16" t="s">
        <v>370</v>
      </c>
      <c r="G75" s="16" t="s">
        <v>371</v>
      </c>
      <c r="H75" s="16" t="s">
        <v>296</v>
      </c>
      <c r="I75" s="16" t="s">
        <v>295</v>
      </c>
      <c r="J75" s="51" t="s">
        <v>504</v>
      </c>
      <c r="K75" s="51" t="s">
        <v>372</v>
      </c>
    </row>
    <row r="76" spans="1:11" x14ac:dyDescent="0.3">
      <c r="A76" s="51" t="s">
        <v>146</v>
      </c>
      <c r="B76" s="51" t="s">
        <v>516</v>
      </c>
      <c r="C76" s="16" t="s">
        <v>100</v>
      </c>
      <c r="D76" s="16" t="s">
        <v>283</v>
      </c>
      <c r="E76" s="16" t="s">
        <v>294</v>
      </c>
      <c r="F76" s="16" t="s">
        <v>370</v>
      </c>
      <c r="G76" s="16" t="s">
        <v>371</v>
      </c>
      <c r="H76" s="16" t="s">
        <v>296</v>
      </c>
      <c r="I76" s="16" t="s">
        <v>295</v>
      </c>
      <c r="J76" s="51" t="s">
        <v>507</v>
      </c>
      <c r="K76" s="51" t="s">
        <v>373</v>
      </c>
    </row>
    <row r="77" spans="1:11" x14ac:dyDescent="0.3">
      <c r="A77" s="51" t="s">
        <v>147</v>
      </c>
      <c r="B77" s="51" t="s">
        <v>514</v>
      </c>
      <c r="C77" s="16" t="s">
        <v>100</v>
      </c>
      <c r="D77" s="16" t="s">
        <v>283</v>
      </c>
      <c r="E77" s="16" t="s">
        <v>294</v>
      </c>
      <c r="F77" s="16" t="s">
        <v>370</v>
      </c>
      <c r="G77" s="16" t="s">
        <v>371</v>
      </c>
      <c r="H77" s="16" t="s">
        <v>296</v>
      </c>
      <c r="I77" s="16" t="s">
        <v>295</v>
      </c>
      <c r="J77" s="51" t="s">
        <v>504</v>
      </c>
      <c r="K77" s="51" t="s">
        <v>372</v>
      </c>
    </row>
    <row r="78" spans="1:11" x14ac:dyDescent="0.3">
      <c r="A78" s="51" t="s">
        <v>148</v>
      </c>
      <c r="B78" s="51" t="s">
        <v>515</v>
      </c>
      <c r="C78" s="16" t="s">
        <v>100</v>
      </c>
      <c r="D78" s="16" t="s">
        <v>283</v>
      </c>
      <c r="E78" s="16" t="s">
        <v>294</v>
      </c>
      <c r="F78" s="16" t="s">
        <v>370</v>
      </c>
      <c r="G78" s="16" t="s">
        <v>371</v>
      </c>
      <c r="H78" s="16" t="s">
        <v>296</v>
      </c>
      <c r="I78" s="16" t="s">
        <v>295</v>
      </c>
      <c r="J78" s="51" t="s">
        <v>510</v>
      </c>
      <c r="K78" s="51" t="s">
        <v>374</v>
      </c>
    </row>
    <row r="79" spans="1:11" x14ac:dyDescent="0.3">
      <c r="A79" s="51" t="s">
        <v>149</v>
      </c>
      <c r="B79" s="51" t="s">
        <v>522</v>
      </c>
      <c r="C79" s="16" t="s">
        <v>100</v>
      </c>
      <c r="D79" s="16" t="s">
        <v>283</v>
      </c>
      <c r="E79" s="16" t="s">
        <v>294</v>
      </c>
      <c r="F79" s="16" t="s">
        <v>370</v>
      </c>
      <c r="G79" s="16" t="s">
        <v>371</v>
      </c>
      <c r="H79" s="16" t="s">
        <v>296</v>
      </c>
      <c r="I79" s="16" t="s">
        <v>295</v>
      </c>
      <c r="J79" s="51" t="s">
        <v>507</v>
      </c>
      <c r="K79" s="51" t="s">
        <v>373</v>
      </c>
    </row>
    <row r="80" spans="1:11" x14ac:dyDescent="0.3">
      <c r="A80" s="51" t="s">
        <v>150</v>
      </c>
      <c r="B80" s="51" t="s">
        <v>520</v>
      </c>
      <c r="C80" s="16" t="s">
        <v>110</v>
      </c>
      <c r="D80" s="16" t="s">
        <v>283</v>
      </c>
      <c r="E80" s="16" t="s">
        <v>294</v>
      </c>
      <c r="F80" s="16" t="s">
        <v>370</v>
      </c>
      <c r="G80" s="16" t="s">
        <v>371</v>
      </c>
      <c r="H80" s="16" t="s">
        <v>296</v>
      </c>
      <c r="I80" s="16" t="s">
        <v>295</v>
      </c>
      <c r="J80" s="51" t="s">
        <v>395</v>
      </c>
      <c r="K80" s="51" t="s">
        <v>333</v>
      </c>
    </row>
    <row r="81" spans="1:11" x14ac:dyDescent="0.3">
      <c r="A81" s="51" t="s">
        <v>151</v>
      </c>
      <c r="B81" s="51" t="s">
        <v>517</v>
      </c>
      <c r="C81" s="16" t="s">
        <v>100</v>
      </c>
      <c r="D81" s="16" t="s">
        <v>283</v>
      </c>
      <c r="E81" s="16" t="s">
        <v>294</v>
      </c>
      <c r="F81" s="16" t="s">
        <v>370</v>
      </c>
      <c r="G81" s="16" t="s">
        <v>371</v>
      </c>
      <c r="H81" s="16" t="s">
        <v>296</v>
      </c>
      <c r="I81" s="16" t="s">
        <v>295</v>
      </c>
      <c r="J81" s="51" t="s">
        <v>510</v>
      </c>
      <c r="K81" s="51" t="s">
        <v>374</v>
      </c>
    </row>
    <row r="82" spans="1:11" x14ac:dyDescent="0.3">
      <c r="A82" s="51" t="s">
        <v>709</v>
      </c>
      <c r="B82" s="51" t="s">
        <v>710</v>
      </c>
      <c r="C82" s="16" t="s">
        <v>100</v>
      </c>
      <c r="D82" s="16" t="s">
        <v>283</v>
      </c>
      <c r="E82" s="16" t="s">
        <v>294</v>
      </c>
      <c r="F82" s="16" t="s">
        <v>370</v>
      </c>
      <c r="G82" s="16" t="s">
        <v>371</v>
      </c>
      <c r="H82" s="16" t="s">
        <v>296</v>
      </c>
      <c r="I82" s="16" t="s">
        <v>295</v>
      </c>
      <c r="J82" s="51" t="s">
        <v>504</v>
      </c>
      <c r="K82" s="51" t="s">
        <v>372</v>
      </c>
    </row>
    <row r="83" spans="1:11" x14ac:dyDescent="0.3">
      <c r="A83" s="51" t="s">
        <v>152</v>
      </c>
      <c r="B83" s="51" t="s">
        <v>523</v>
      </c>
      <c r="C83" s="16" t="s">
        <v>100</v>
      </c>
      <c r="D83" s="16" t="s">
        <v>283</v>
      </c>
      <c r="E83" s="16" t="s">
        <v>294</v>
      </c>
      <c r="F83" s="16" t="s">
        <v>370</v>
      </c>
      <c r="G83" s="16" t="s">
        <v>371</v>
      </c>
      <c r="H83" s="16" t="s">
        <v>296</v>
      </c>
      <c r="I83" s="16" t="s">
        <v>295</v>
      </c>
      <c r="J83" s="51" t="s">
        <v>510</v>
      </c>
      <c r="K83" s="51" t="s">
        <v>374</v>
      </c>
    </row>
    <row r="84" spans="1:11" x14ac:dyDescent="0.3">
      <c r="A84" s="51" t="s">
        <v>153</v>
      </c>
      <c r="B84" s="51" t="s">
        <v>524</v>
      </c>
      <c r="C84" s="16" t="s">
        <v>100</v>
      </c>
      <c r="D84" s="16" t="s">
        <v>283</v>
      </c>
      <c r="E84" s="16" t="s">
        <v>294</v>
      </c>
      <c r="F84" s="16" t="s">
        <v>370</v>
      </c>
      <c r="G84" s="16" t="s">
        <v>371</v>
      </c>
      <c r="H84" s="16" t="s">
        <v>296</v>
      </c>
      <c r="I84" s="16" t="s">
        <v>295</v>
      </c>
      <c r="J84" s="51" t="s">
        <v>510</v>
      </c>
      <c r="K84" s="51" t="s">
        <v>374</v>
      </c>
    </row>
    <row r="85" spans="1:11" x14ac:dyDescent="0.3">
      <c r="A85" s="51" t="s">
        <v>154</v>
      </c>
      <c r="B85" s="51" t="s">
        <v>526</v>
      </c>
      <c r="C85" s="16" t="s">
        <v>100</v>
      </c>
      <c r="D85" s="16" t="s">
        <v>283</v>
      </c>
      <c r="E85" s="16" t="s">
        <v>294</v>
      </c>
      <c r="F85" s="16" t="s">
        <v>370</v>
      </c>
      <c r="G85" s="16" t="s">
        <v>371</v>
      </c>
      <c r="H85" s="16" t="s">
        <v>296</v>
      </c>
      <c r="I85" s="16" t="s">
        <v>295</v>
      </c>
      <c r="J85" s="51" t="s">
        <v>507</v>
      </c>
      <c r="K85" s="51" t="s">
        <v>373</v>
      </c>
    </row>
    <row r="86" spans="1:11" x14ac:dyDescent="0.3">
      <c r="A86" s="51" t="s">
        <v>155</v>
      </c>
      <c r="B86" s="51" t="s">
        <v>525</v>
      </c>
      <c r="C86" s="16" t="s">
        <v>100</v>
      </c>
      <c r="D86" s="16" t="s">
        <v>283</v>
      </c>
      <c r="E86" s="16" t="s">
        <v>294</v>
      </c>
      <c r="F86" s="16" t="s">
        <v>370</v>
      </c>
      <c r="G86" s="16" t="s">
        <v>371</v>
      </c>
      <c r="H86" s="16" t="s">
        <v>296</v>
      </c>
      <c r="I86" s="16" t="s">
        <v>295</v>
      </c>
      <c r="J86" s="51" t="s">
        <v>510</v>
      </c>
      <c r="K86" s="51" t="s">
        <v>374</v>
      </c>
    </row>
    <row r="87" spans="1:11" x14ac:dyDescent="0.3">
      <c r="A87" s="51" t="s">
        <v>156</v>
      </c>
      <c r="B87" s="51" t="s">
        <v>527</v>
      </c>
      <c r="C87" s="16" t="s">
        <v>100</v>
      </c>
      <c r="D87" s="16" t="s">
        <v>283</v>
      </c>
      <c r="E87" s="16" t="s">
        <v>294</v>
      </c>
      <c r="F87" s="16" t="s">
        <v>370</v>
      </c>
      <c r="G87" s="16" t="s">
        <v>371</v>
      </c>
      <c r="H87" s="16" t="s">
        <v>296</v>
      </c>
      <c r="I87" s="16" t="s">
        <v>295</v>
      </c>
      <c r="J87" s="51" t="s">
        <v>507</v>
      </c>
      <c r="K87" s="51" t="s">
        <v>373</v>
      </c>
    </row>
    <row r="88" spans="1:11" x14ac:dyDescent="0.3">
      <c r="A88" s="51" t="s">
        <v>157</v>
      </c>
      <c r="B88" s="51" t="s">
        <v>528</v>
      </c>
      <c r="C88" s="16" t="s">
        <v>100</v>
      </c>
      <c r="D88" s="16" t="s">
        <v>283</v>
      </c>
      <c r="E88" s="16" t="s">
        <v>294</v>
      </c>
      <c r="F88" s="16" t="s">
        <v>370</v>
      </c>
      <c r="G88" s="16" t="s">
        <v>371</v>
      </c>
      <c r="H88" s="16" t="s">
        <v>296</v>
      </c>
      <c r="I88" s="16" t="s">
        <v>295</v>
      </c>
      <c r="J88" s="51" t="s">
        <v>507</v>
      </c>
      <c r="K88" s="51" t="s">
        <v>373</v>
      </c>
    </row>
    <row r="89" spans="1:11" x14ac:dyDescent="0.3">
      <c r="A89" s="51" t="s">
        <v>158</v>
      </c>
      <c r="B89" s="51" t="s">
        <v>529</v>
      </c>
      <c r="C89" s="16" t="s">
        <v>100</v>
      </c>
      <c r="D89" s="16" t="s">
        <v>283</v>
      </c>
      <c r="E89" s="16" t="s">
        <v>294</v>
      </c>
      <c r="F89" s="16" t="s">
        <v>370</v>
      </c>
      <c r="G89" s="16" t="s">
        <v>371</v>
      </c>
      <c r="H89" s="16" t="s">
        <v>296</v>
      </c>
      <c r="I89" s="16" t="s">
        <v>295</v>
      </c>
      <c r="J89" s="51" t="s">
        <v>510</v>
      </c>
      <c r="K89" s="51" t="s">
        <v>374</v>
      </c>
    </row>
    <row r="90" spans="1:11" x14ac:dyDescent="0.3">
      <c r="A90" s="51" t="s">
        <v>159</v>
      </c>
      <c r="B90" s="51" t="s">
        <v>530</v>
      </c>
      <c r="C90" s="16" t="s">
        <v>100</v>
      </c>
      <c r="D90" s="16" t="s">
        <v>283</v>
      </c>
      <c r="E90" s="16" t="s">
        <v>294</v>
      </c>
      <c r="F90" s="16" t="s">
        <v>370</v>
      </c>
      <c r="G90" s="16" t="s">
        <v>371</v>
      </c>
      <c r="H90" s="16" t="s">
        <v>296</v>
      </c>
      <c r="I90" s="16" t="s">
        <v>295</v>
      </c>
      <c r="J90" s="51" t="s">
        <v>504</v>
      </c>
      <c r="K90" s="51" t="s">
        <v>372</v>
      </c>
    </row>
    <row r="91" spans="1:11" x14ac:dyDescent="0.3">
      <c r="A91" s="51" t="s">
        <v>160</v>
      </c>
      <c r="B91" s="51" t="s">
        <v>531</v>
      </c>
      <c r="C91" s="16" t="s">
        <v>100</v>
      </c>
      <c r="D91" s="16" t="s">
        <v>283</v>
      </c>
      <c r="E91" s="16" t="s">
        <v>294</v>
      </c>
      <c r="F91" s="16" t="s">
        <v>370</v>
      </c>
      <c r="G91" s="16" t="s">
        <v>371</v>
      </c>
      <c r="H91" s="16" t="s">
        <v>296</v>
      </c>
      <c r="I91" s="16" t="s">
        <v>295</v>
      </c>
      <c r="J91" s="51" t="s">
        <v>507</v>
      </c>
      <c r="K91" s="51" t="s">
        <v>373</v>
      </c>
    </row>
    <row r="92" spans="1:11" x14ac:dyDescent="0.3">
      <c r="A92" s="51" t="s">
        <v>161</v>
      </c>
      <c r="B92" s="51" t="s">
        <v>513</v>
      </c>
      <c r="C92" s="16" t="s">
        <v>100</v>
      </c>
      <c r="D92" s="16" t="s">
        <v>283</v>
      </c>
      <c r="E92" s="16" t="s">
        <v>294</v>
      </c>
      <c r="F92" s="16" t="s">
        <v>370</v>
      </c>
      <c r="G92" s="16" t="s">
        <v>371</v>
      </c>
      <c r="H92" s="16" t="s">
        <v>296</v>
      </c>
      <c r="I92" s="16" t="s">
        <v>295</v>
      </c>
      <c r="J92" s="51" t="s">
        <v>504</v>
      </c>
      <c r="K92" s="51" t="s">
        <v>372</v>
      </c>
    </row>
    <row r="93" spans="1:11" x14ac:dyDescent="0.3">
      <c r="A93" s="51" t="s">
        <v>162</v>
      </c>
      <c r="B93" s="51" t="s">
        <v>532</v>
      </c>
      <c r="C93" s="16" t="s">
        <v>100</v>
      </c>
      <c r="D93" s="16" t="s">
        <v>283</v>
      </c>
      <c r="E93" s="16" t="s">
        <v>294</v>
      </c>
      <c r="F93" s="16" t="s">
        <v>370</v>
      </c>
      <c r="G93" s="16" t="s">
        <v>371</v>
      </c>
      <c r="H93" s="16" t="s">
        <v>296</v>
      </c>
      <c r="I93" s="16" t="s">
        <v>295</v>
      </c>
      <c r="J93" s="51" t="s">
        <v>510</v>
      </c>
      <c r="K93" s="51" t="s">
        <v>374</v>
      </c>
    </row>
    <row r="94" spans="1:11" x14ac:dyDescent="0.3">
      <c r="A94" s="51" t="s">
        <v>163</v>
      </c>
      <c r="B94" s="51" t="s">
        <v>519</v>
      </c>
      <c r="C94" s="16" t="s">
        <v>100</v>
      </c>
      <c r="D94" s="16" t="s">
        <v>283</v>
      </c>
      <c r="E94" s="16" t="s">
        <v>294</v>
      </c>
      <c r="F94" s="16" t="s">
        <v>370</v>
      </c>
      <c r="G94" s="16" t="s">
        <v>371</v>
      </c>
      <c r="H94" s="16" t="s">
        <v>296</v>
      </c>
      <c r="I94" s="16" t="s">
        <v>295</v>
      </c>
      <c r="J94" s="51" t="s">
        <v>507</v>
      </c>
      <c r="K94" s="51" t="s">
        <v>373</v>
      </c>
    </row>
    <row r="95" spans="1:11" x14ac:dyDescent="0.3">
      <c r="A95" s="51" t="s">
        <v>164</v>
      </c>
      <c r="B95" s="51" t="s">
        <v>509</v>
      </c>
      <c r="C95" s="16" t="s">
        <v>100</v>
      </c>
      <c r="D95" s="16" t="s">
        <v>283</v>
      </c>
      <c r="E95" s="16" t="s">
        <v>294</v>
      </c>
      <c r="F95" s="16" t="s">
        <v>370</v>
      </c>
      <c r="G95" s="16" t="s">
        <v>371</v>
      </c>
      <c r="H95" s="16" t="s">
        <v>296</v>
      </c>
      <c r="I95" s="16" t="s">
        <v>295</v>
      </c>
      <c r="J95" s="51" t="s">
        <v>510</v>
      </c>
      <c r="K95" s="51" t="s">
        <v>374</v>
      </c>
    </row>
    <row r="96" spans="1:11" x14ac:dyDescent="0.3">
      <c r="A96" s="51" t="s">
        <v>165</v>
      </c>
      <c r="B96" s="51" t="s">
        <v>518</v>
      </c>
      <c r="C96" s="16" t="s">
        <v>100</v>
      </c>
      <c r="D96" s="16" t="s">
        <v>283</v>
      </c>
      <c r="E96" s="16" t="s">
        <v>294</v>
      </c>
      <c r="F96" s="16" t="s">
        <v>370</v>
      </c>
      <c r="G96" s="16" t="s">
        <v>371</v>
      </c>
      <c r="H96" s="16" t="s">
        <v>296</v>
      </c>
      <c r="I96" s="16" t="s">
        <v>295</v>
      </c>
      <c r="J96" s="51" t="s">
        <v>510</v>
      </c>
      <c r="K96" s="51" t="s">
        <v>374</v>
      </c>
    </row>
    <row r="97" spans="1:11" x14ac:dyDescent="0.3">
      <c r="A97" s="51" t="s">
        <v>120</v>
      </c>
      <c r="B97" s="51" t="s">
        <v>540</v>
      </c>
      <c r="C97" s="16" t="s">
        <v>70</v>
      </c>
      <c r="D97" s="16" t="s">
        <v>389</v>
      </c>
      <c r="E97" s="16" t="s">
        <v>388</v>
      </c>
      <c r="F97" s="16" t="s">
        <v>631</v>
      </c>
      <c r="G97" s="16" t="s">
        <v>69</v>
      </c>
      <c r="H97" s="16" t="s">
        <v>631</v>
      </c>
      <c r="I97" s="16" t="s">
        <v>69</v>
      </c>
      <c r="J97" s="51" t="s">
        <v>541</v>
      </c>
      <c r="K97" s="51" t="s">
        <v>378</v>
      </c>
    </row>
    <row r="98" spans="1:11" x14ac:dyDescent="0.3">
      <c r="A98" s="51" t="s">
        <v>118</v>
      </c>
      <c r="B98" s="51" t="s">
        <v>534</v>
      </c>
      <c r="C98" s="16" t="s">
        <v>70</v>
      </c>
      <c r="D98" s="16" t="s">
        <v>383</v>
      </c>
      <c r="E98" s="16" t="s">
        <v>384</v>
      </c>
      <c r="F98" s="16" t="s">
        <v>631</v>
      </c>
      <c r="G98" s="16" t="s">
        <v>69</v>
      </c>
      <c r="H98" s="16" t="s">
        <v>631</v>
      </c>
      <c r="I98" s="16" t="s">
        <v>69</v>
      </c>
      <c r="J98" s="51" t="s">
        <v>535</v>
      </c>
      <c r="K98" s="51" t="s">
        <v>376</v>
      </c>
    </row>
    <row r="99" spans="1:11" x14ac:dyDescent="0.3">
      <c r="A99" s="51" t="s">
        <v>125</v>
      </c>
      <c r="B99" s="51" t="s">
        <v>536</v>
      </c>
      <c r="C99" s="16" t="s">
        <v>70</v>
      </c>
      <c r="D99" s="16" t="s">
        <v>381</v>
      </c>
      <c r="E99" s="16" t="s">
        <v>382</v>
      </c>
      <c r="F99" s="16" t="s">
        <v>631</v>
      </c>
      <c r="G99" s="16" t="s">
        <v>69</v>
      </c>
      <c r="H99" s="16" t="s">
        <v>631</v>
      </c>
      <c r="I99" s="16" t="s">
        <v>69</v>
      </c>
      <c r="J99" s="51" t="s">
        <v>537</v>
      </c>
      <c r="K99" s="51" t="s">
        <v>377</v>
      </c>
    </row>
    <row r="100" spans="1:11" x14ac:dyDescent="0.3">
      <c r="A100" s="51" t="s">
        <v>126</v>
      </c>
      <c r="B100" s="51" t="s">
        <v>538</v>
      </c>
      <c r="C100" s="16" t="s">
        <v>70</v>
      </c>
      <c r="D100" s="16" t="s">
        <v>381</v>
      </c>
      <c r="E100" s="16" t="s">
        <v>382</v>
      </c>
      <c r="F100" s="16" t="s">
        <v>631</v>
      </c>
      <c r="G100" s="16" t="s">
        <v>69</v>
      </c>
      <c r="H100" s="16" t="s">
        <v>631</v>
      </c>
      <c r="I100" s="16" t="s">
        <v>69</v>
      </c>
      <c r="J100" s="51" t="s">
        <v>537</v>
      </c>
      <c r="K100" s="51" t="s">
        <v>377</v>
      </c>
    </row>
    <row r="101" spans="1:11" x14ac:dyDescent="0.3">
      <c r="A101" s="51" t="s">
        <v>127</v>
      </c>
      <c r="B101" s="51" t="s">
        <v>539</v>
      </c>
      <c r="C101" s="16" t="s">
        <v>70</v>
      </c>
      <c r="D101" s="16" t="s">
        <v>381</v>
      </c>
      <c r="E101" s="16" t="s">
        <v>382</v>
      </c>
      <c r="F101" s="16" t="s">
        <v>631</v>
      </c>
      <c r="G101" s="16" t="s">
        <v>69</v>
      </c>
      <c r="H101" s="16" t="s">
        <v>631</v>
      </c>
      <c r="I101" s="16" t="s">
        <v>69</v>
      </c>
      <c r="J101" s="51" t="s">
        <v>537</v>
      </c>
      <c r="K101" s="51" t="s">
        <v>377</v>
      </c>
    </row>
    <row r="102" spans="1:11" x14ac:dyDescent="0.3">
      <c r="A102" s="51" t="s">
        <v>166</v>
      </c>
      <c r="B102" s="51" t="s">
        <v>426</v>
      </c>
      <c r="C102" s="16" t="s">
        <v>62</v>
      </c>
      <c r="D102" s="16" t="s">
        <v>386</v>
      </c>
      <c r="E102" s="16" t="s">
        <v>387</v>
      </c>
      <c r="F102" s="16" t="s">
        <v>57</v>
      </c>
      <c r="G102" s="16" t="s">
        <v>58</v>
      </c>
      <c r="H102" s="16" t="s">
        <v>57</v>
      </c>
      <c r="I102" s="16" t="s">
        <v>58</v>
      </c>
      <c r="J102" s="51" t="s">
        <v>427</v>
      </c>
      <c r="K102" s="51" t="s">
        <v>343</v>
      </c>
    </row>
    <row r="103" spans="1:11" x14ac:dyDescent="0.3">
      <c r="A103" s="51" t="s">
        <v>119</v>
      </c>
      <c r="B103" s="51" t="s">
        <v>533</v>
      </c>
      <c r="C103" s="16" t="s">
        <v>70</v>
      </c>
      <c r="D103" s="16" t="s">
        <v>542</v>
      </c>
      <c r="E103" s="16" t="s">
        <v>543</v>
      </c>
      <c r="F103" s="16" t="s">
        <v>631</v>
      </c>
      <c r="G103" s="16" t="s">
        <v>69</v>
      </c>
      <c r="H103" s="16" t="s">
        <v>631</v>
      </c>
      <c r="I103" s="16" t="s">
        <v>69</v>
      </c>
      <c r="J103" s="51" t="s">
        <v>465</v>
      </c>
      <c r="K103" s="51" t="s">
        <v>375</v>
      </c>
    </row>
    <row r="104" spans="1:11" x14ac:dyDescent="0.3">
      <c r="A104" s="51" t="s">
        <v>194</v>
      </c>
      <c r="B104" s="51" t="s">
        <v>460</v>
      </c>
      <c r="C104" s="16" t="s">
        <v>56</v>
      </c>
      <c r="D104" s="16" t="s">
        <v>544</v>
      </c>
      <c r="E104" s="16" t="s">
        <v>545</v>
      </c>
      <c r="F104" s="16" t="s">
        <v>57</v>
      </c>
      <c r="G104" s="16" t="s">
        <v>58</v>
      </c>
      <c r="H104" s="16" t="s">
        <v>57</v>
      </c>
      <c r="I104" s="16" t="s">
        <v>58</v>
      </c>
      <c r="J104" s="51" t="s">
        <v>461</v>
      </c>
      <c r="K104" s="51" t="s">
        <v>355</v>
      </c>
    </row>
    <row r="105" spans="1:11" x14ac:dyDescent="0.3">
      <c r="A105" s="99" t="s">
        <v>132</v>
      </c>
      <c r="B105" s="99" t="s">
        <v>417</v>
      </c>
      <c r="C105" t="s">
        <v>56</v>
      </c>
      <c r="D105" t="s">
        <v>616</v>
      </c>
      <c r="E105" t="s">
        <v>617</v>
      </c>
      <c r="F105" t="s">
        <v>73</v>
      </c>
      <c r="G105" t="s">
        <v>74</v>
      </c>
      <c r="H105" t="s">
        <v>73</v>
      </c>
      <c r="I105" t="s">
        <v>74</v>
      </c>
      <c r="J105" s="99" t="s">
        <v>418</v>
      </c>
      <c r="K105" s="99" t="s">
        <v>341</v>
      </c>
    </row>
    <row r="106" spans="1:11" x14ac:dyDescent="0.3">
      <c r="A106" s="51" t="s">
        <v>210</v>
      </c>
      <c r="B106" s="51" t="s">
        <v>482</v>
      </c>
      <c r="C106" s="16" t="s">
        <v>70</v>
      </c>
      <c r="D106" s="16" t="s">
        <v>626</v>
      </c>
      <c r="E106" s="16" t="s">
        <v>627</v>
      </c>
      <c r="F106" s="16" t="s">
        <v>631</v>
      </c>
      <c r="G106" s="16" t="s">
        <v>69</v>
      </c>
      <c r="H106" s="16" t="s">
        <v>483</v>
      </c>
      <c r="I106" s="16" t="s">
        <v>484</v>
      </c>
      <c r="J106" s="51" t="s">
        <v>485</v>
      </c>
      <c r="K106" s="51" t="s">
        <v>361</v>
      </c>
    </row>
    <row r="107" spans="1:11" x14ac:dyDescent="0.3">
      <c r="A107" s="51" t="s">
        <v>211</v>
      </c>
      <c r="B107" s="51" t="s">
        <v>489</v>
      </c>
      <c r="C107" s="16" t="s">
        <v>70</v>
      </c>
      <c r="D107" s="16" t="s">
        <v>626</v>
      </c>
      <c r="E107" s="16" t="s">
        <v>627</v>
      </c>
      <c r="F107" s="16" t="s">
        <v>631</v>
      </c>
      <c r="G107" s="16" t="s">
        <v>69</v>
      </c>
      <c r="H107" s="16" t="s">
        <v>483</v>
      </c>
      <c r="I107" s="16" t="s">
        <v>484</v>
      </c>
      <c r="J107" s="51" t="s">
        <v>490</v>
      </c>
      <c r="K107" s="51" t="s">
        <v>364</v>
      </c>
    </row>
    <row r="108" spans="1:11" x14ac:dyDescent="0.3">
      <c r="A108" s="51" t="s">
        <v>290</v>
      </c>
      <c r="B108" s="51" t="s">
        <v>487</v>
      </c>
      <c r="C108" s="16" t="s">
        <v>70</v>
      </c>
      <c r="D108" s="16" t="s">
        <v>626</v>
      </c>
      <c r="E108" s="16" t="s">
        <v>627</v>
      </c>
      <c r="F108" s="16" t="s">
        <v>631</v>
      </c>
      <c r="G108" s="16" t="s">
        <v>69</v>
      </c>
      <c r="H108" s="16" t="s">
        <v>483</v>
      </c>
      <c r="I108" s="16" t="s">
        <v>484</v>
      </c>
      <c r="J108" s="51" t="s">
        <v>488</v>
      </c>
      <c r="K108" s="51" t="s">
        <v>363</v>
      </c>
    </row>
    <row r="109" spans="1:11" x14ac:dyDescent="0.3">
      <c r="A109" s="51" t="s">
        <v>291</v>
      </c>
      <c r="B109" s="51" t="s">
        <v>483</v>
      </c>
      <c r="C109" s="16" t="s">
        <v>70</v>
      </c>
      <c r="D109" s="16" t="s">
        <v>626</v>
      </c>
      <c r="E109" s="16" t="s">
        <v>627</v>
      </c>
      <c r="F109" s="16" t="s">
        <v>631</v>
      </c>
      <c r="G109" s="16" t="s">
        <v>69</v>
      </c>
      <c r="H109" s="16" t="s">
        <v>483</v>
      </c>
      <c r="I109" s="16" t="s">
        <v>484</v>
      </c>
      <c r="J109" s="51" t="s">
        <v>486</v>
      </c>
      <c r="K109" s="51" t="s">
        <v>362</v>
      </c>
    </row>
    <row r="110" spans="1:11" x14ac:dyDescent="0.3">
      <c r="A110" s="51" t="s">
        <v>292</v>
      </c>
      <c r="B110" s="51" t="s">
        <v>491</v>
      </c>
      <c r="C110" s="16" t="s">
        <v>70</v>
      </c>
      <c r="D110" s="16" t="s">
        <v>626</v>
      </c>
      <c r="E110" s="16" t="s">
        <v>627</v>
      </c>
      <c r="F110" s="16" t="s">
        <v>631</v>
      </c>
      <c r="G110" s="16" t="s">
        <v>69</v>
      </c>
      <c r="H110" s="16" t="s">
        <v>483</v>
      </c>
      <c r="I110" s="16" t="s">
        <v>484</v>
      </c>
      <c r="J110" s="51" t="s">
        <v>492</v>
      </c>
      <c r="K110" s="51" t="s">
        <v>365</v>
      </c>
    </row>
    <row r="111" spans="1:11" x14ac:dyDescent="0.3">
      <c r="A111" s="51" t="s">
        <v>186</v>
      </c>
      <c r="B111" s="51" t="s">
        <v>450</v>
      </c>
      <c r="C111" s="16" t="s">
        <v>56</v>
      </c>
      <c r="D111" s="16" t="s">
        <v>628</v>
      </c>
      <c r="E111" s="16" t="s">
        <v>629</v>
      </c>
      <c r="F111" s="16" t="s">
        <v>73</v>
      </c>
      <c r="G111" s="16" t="s">
        <v>74</v>
      </c>
      <c r="H111" s="16" t="s">
        <v>73</v>
      </c>
      <c r="I111" s="16" t="s">
        <v>74</v>
      </c>
      <c r="J111" s="51" t="s">
        <v>451</v>
      </c>
      <c r="K111" s="51" t="s">
        <v>351</v>
      </c>
    </row>
    <row r="112" spans="1:11" x14ac:dyDescent="0.3">
      <c r="A112" s="51" t="s">
        <v>173</v>
      </c>
      <c r="B112" s="51" t="s">
        <v>501</v>
      </c>
      <c r="C112" s="16" t="s">
        <v>56</v>
      </c>
      <c r="D112" s="16" t="s">
        <v>632</v>
      </c>
      <c r="E112" s="16" t="s">
        <v>633</v>
      </c>
      <c r="F112" s="16" t="s">
        <v>57</v>
      </c>
      <c r="G112" s="16" t="s">
        <v>58</v>
      </c>
      <c r="H112" s="16" t="s">
        <v>174</v>
      </c>
      <c r="I112" s="16" t="s">
        <v>174</v>
      </c>
      <c r="J112" s="51" t="s">
        <v>502</v>
      </c>
      <c r="K112" s="51" t="s">
        <v>369</v>
      </c>
    </row>
  </sheetData>
  <autoFilter ref="A2:K112" xr:uid="{FBA202BE-28DC-4EC5-831B-5810B0091A4F}">
    <sortState xmlns:xlrd2="http://schemas.microsoft.com/office/spreadsheetml/2017/richdata2" ref="A3:K112">
      <sortCondition ref="D3:D112"/>
      <sortCondition ref="A3:A112"/>
    </sortState>
  </autoFilter>
  <pageMargins left="0.7" right="0.7" top="0.75" bottom="0.75" header="0.3" footer="0.3"/>
  <pageSetup paperSize="9" orientation="portrait" horizontalDpi="90" verticalDpi="9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F1259"/>
  <sheetViews>
    <sheetView workbookViewId="0">
      <selection activeCell="H6" sqref="H6"/>
    </sheetView>
  </sheetViews>
  <sheetFormatPr defaultRowHeight="14.4" x14ac:dyDescent="0.3"/>
  <cols>
    <col min="1" max="1" width="15.44140625" style="1" bestFit="1" customWidth="1"/>
    <col min="2" max="2" width="12.5546875" bestFit="1" customWidth="1"/>
    <col min="3" max="3" width="12.44140625" bestFit="1" customWidth="1"/>
    <col min="4" max="4" width="11.44140625" bestFit="1" customWidth="1"/>
    <col min="5" max="5" width="12.5546875" bestFit="1" customWidth="1"/>
  </cols>
  <sheetData>
    <row r="1" spans="1:6" x14ac:dyDescent="0.3">
      <c r="A1" s="1" t="s">
        <v>270</v>
      </c>
      <c r="B1" t="s">
        <v>271</v>
      </c>
      <c r="C1" t="s">
        <v>272</v>
      </c>
      <c r="D1" t="s">
        <v>267</v>
      </c>
      <c r="E1" t="s">
        <v>268</v>
      </c>
      <c r="F1" t="s">
        <v>269</v>
      </c>
    </row>
    <row r="2" spans="1:6" x14ac:dyDescent="0.3">
      <c r="A2" s="1">
        <v>45352</v>
      </c>
      <c r="B2" t="s">
        <v>1</v>
      </c>
      <c r="C2" t="s">
        <v>14</v>
      </c>
      <c r="D2" t="s">
        <v>0</v>
      </c>
      <c r="E2" t="s">
        <v>694</v>
      </c>
      <c r="F2">
        <v>103515</v>
      </c>
    </row>
    <row r="3" spans="1:6" x14ac:dyDescent="0.3">
      <c r="A3" s="1">
        <v>45352</v>
      </c>
      <c r="B3" t="s">
        <v>1</v>
      </c>
      <c r="C3" t="s">
        <v>6</v>
      </c>
      <c r="D3" t="s">
        <v>0</v>
      </c>
      <c r="E3" t="s">
        <v>694</v>
      </c>
      <c r="F3">
        <v>90279</v>
      </c>
    </row>
    <row r="4" spans="1:6" x14ac:dyDescent="0.3">
      <c r="A4" s="1">
        <v>45352</v>
      </c>
      <c r="B4" t="s">
        <v>1</v>
      </c>
      <c r="C4" t="s">
        <v>3</v>
      </c>
      <c r="D4" t="s">
        <v>0</v>
      </c>
      <c r="E4" t="s">
        <v>694</v>
      </c>
      <c r="F4">
        <v>64350</v>
      </c>
    </row>
    <row r="5" spans="1:6" x14ac:dyDescent="0.3">
      <c r="A5" s="1">
        <v>45352</v>
      </c>
      <c r="B5" t="s">
        <v>1</v>
      </c>
      <c r="C5" t="s">
        <v>8</v>
      </c>
      <c r="D5" t="s">
        <v>0</v>
      </c>
      <c r="E5" t="s">
        <v>694</v>
      </c>
      <c r="F5">
        <v>8502</v>
      </c>
    </row>
    <row r="6" spans="1:6" x14ac:dyDescent="0.3">
      <c r="A6" s="1">
        <v>45352</v>
      </c>
      <c r="B6" t="s">
        <v>1</v>
      </c>
      <c r="C6" t="s">
        <v>237</v>
      </c>
      <c r="D6" t="s">
        <v>0</v>
      </c>
      <c r="E6" t="s">
        <v>694</v>
      </c>
      <c r="F6">
        <v>1356</v>
      </c>
    </row>
    <row r="7" spans="1:6" x14ac:dyDescent="0.3">
      <c r="A7" s="1">
        <v>45352</v>
      </c>
      <c r="B7" t="s">
        <v>1</v>
      </c>
      <c r="C7" t="s">
        <v>238</v>
      </c>
      <c r="D7" t="s">
        <v>0</v>
      </c>
      <c r="E7" t="s">
        <v>694</v>
      </c>
      <c r="F7">
        <v>1126</v>
      </c>
    </row>
    <row r="8" spans="1:6" x14ac:dyDescent="0.3">
      <c r="A8" s="1">
        <v>45352</v>
      </c>
      <c r="B8" t="s">
        <v>1</v>
      </c>
      <c r="C8" t="s">
        <v>239</v>
      </c>
      <c r="D8" t="s">
        <v>0</v>
      </c>
      <c r="E8" t="s">
        <v>694</v>
      </c>
      <c r="F8">
        <v>6020</v>
      </c>
    </row>
    <row r="9" spans="1:6" x14ac:dyDescent="0.3">
      <c r="A9" s="1">
        <v>45352</v>
      </c>
      <c r="B9" t="s">
        <v>1</v>
      </c>
      <c r="C9" t="s">
        <v>240</v>
      </c>
      <c r="D9" t="s">
        <v>0</v>
      </c>
      <c r="E9" t="s">
        <v>694</v>
      </c>
      <c r="F9">
        <v>9362871</v>
      </c>
    </row>
    <row r="10" spans="1:6" x14ac:dyDescent="0.3">
      <c r="A10" s="1">
        <v>45352</v>
      </c>
      <c r="B10" t="s">
        <v>1</v>
      </c>
      <c r="C10" t="s">
        <v>274</v>
      </c>
      <c r="D10" t="s">
        <v>0</v>
      </c>
      <c r="E10" t="s">
        <v>694</v>
      </c>
      <c r="F10">
        <v>1206</v>
      </c>
    </row>
    <row r="11" spans="1:6" x14ac:dyDescent="0.3">
      <c r="A11" s="1">
        <v>45352</v>
      </c>
      <c r="B11" t="s">
        <v>1</v>
      </c>
      <c r="C11" t="s">
        <v>273</v>
      </c>
      <c r="D11" t="s">
        <v>0</v>
      </c>
      <c r="E11" t="s">
        <v>694</v>
      </c>
      <c r="F11">
        <v>41</v>
      </c>
    </row>
    <row r="12" spans="1:6" x14ac:dyDescent="0.3">
      <c r="A12" s="1">
        <v>45352</v>
      </c>
      <c r="B12" t="s">
        <v>1</v>
      </c>
      <c r="C12" t="s">
        <v>276</v>
      </c>
      <c r="D12" t="s">
        <v>0</v>
      </c>
      <c r="E12" t="s">
        <v>694</v>
      </c>
      <c r="F12">
        <v>1734</v>
      </c>
    </row>
    <row r="13" spans="1:6" x14ac:dyDescent="0.3">
      <c r="A13" s="1">
        <v>45352</v>
      </c>
      <c r="B13" t="s">
        <v>1</v>
      </c>
      <c r="C13" t="s">
        <v>275</v>
      </c>
      <c r="D13" t="s">
        <v>0</v>
      </c>
      <c r="E13" t="s">
        <v>694</v>
      </c>
      <c r="F13">
        <v>190</v>
      </c>
    </row>
    <row r="14" spans="1:6" x14ac:dyDescent="0.3">
      <c r="A14" s="1">
        <v>45352</v>
      </c>
      <c r="B14" t="s">
        <v>1</v>
      </c>
      <c r="C14" t="s">
        <v>7</v>
      </c>
      <c r="D14" t="s">
        <v>0</v>
      </c>
      <c r="E14" t="s">
        <v>694</v>
      </c>
      <c r="F14">
        <v>85799</v>
      </c>
    </row>
    <row r="15" spans="1:6" x14ac:dyDescent="0.3">
      <c r="A15" s="1">
        <v>45352</v>
      </c>
      <c r="B15" t="s">
        <v>1</v>
      </c>
      <c r="C15" t="s">
        <v>5</v>
      </c>
      <c r="D15" t="s">
        <v>0</v>
      </c>
      <c r="E15" t="s">
        <v>694</v>
      </c>
      <c r="F15">
        <v>28910</v>
      </c>
    </row>
    <row r="16" spans="1:6" x14ac:dyDescent="0.3">
      <c r="A16" s="1">
        <v>45352</v>
      </c>
      <c r="B16" t="s">
        <v>1</v>
      </c>
      <c r="C16" t="s">
        <v>9</v>
      </c>
      <c r="D16" t="s">
        <v>0</v>
      </c>
      <c r="E16" t="s">
        <v>694</v>
      </c>
      <c r="F16">
        <v>11408</v>
      </c>
    </row>
    <row r="17" spans="1:6" x14ac:dyDescent="0.3">
      <c r="A17" s="1">
        <v>45352</v>
      </c>
      <c r="B17" t="s">
        <v>1</v>
      </c>
      <c r="C17" t="s">
        <v>4</v>
      </c>
      <c r="D17" t="s">
        <v>0</v>
      </c>
      <c r="E17" t="s">
        <v>694</v>
      </c>
      <c r="F17">
        <v>3496</v>
      </c>
    </row>
    <row r="18" spans="1:6" x14ac:dyDescent="0.3">
      <c r="A18" s="1">
        <v>45352</v>
      </c>
      <c r="B18" t="s">
        <v>1</v>
      </c>
      <c r="C18" t="s">
        <v>2</v>
      </c>
      <c r="D18" t="s">
        <v>0</v>
      </c>
      <c r="E18" t="s">
        <v>694</v>
      </c>
      <c r="F18">
        <v>11883</v>
      </c>
    </row>
    <row r="19" spans="1:6" x14ac:dyDescent="0.3">
      <c r="A19" s="1">
        <v>45352</v>
      </c>
      <c r="B19" t="s">
        <v>1</v>
      </c>
      <c r="C19" t="s">
        <v>10</v>
      </c>
      <c r="D19" t="s">
        <v>0</v>
      </c>
      <c r="E19" t="s">
        <v>694</v>
      </c>
      <c r="F19">
        <v>10160</v>
      </c>
    </row>
    <row r="20" spans="1:6" x14ac:dyDescent="0.3">
      <c r="A20" s="1">
        <v>45352</v>
      </c>
      <c r="B20" t="s">
        <v>1</v>
      </c>
      <c r="C20" t="s">
        <v>681</v>
      </c>
      <c r="D20" t="s">
        <v>0</v>
      </c>
      <c r="E20" t="s">
        <v>694</v>
      </c>
      <c r="F20">
        <v>2335</v>
      </c>
    </row>
    <row r="21" spans="1:6" x14ac:dyDescent="0.3">
      <c r="A21" s="1">
        <v>45352</v>
      </c>
      <c r="B21" t="s">
        <v>1</v>
      </c>
      <c r="C21" t="s">
        <v>12</v>
      </c>
      <c r="D21" t="s">
        <v>0</v>
      </c>
      <c r="E21" t="s">
        <v>694</v>
      </c>
      <c r="F21">
        <v>25</v>
      </c>
    </row>
    <row r="22" spans="1:6" x14ac:dyDescent="0.3">
      <c r="A22" s="1">
        <v>45352</v>
      </c>
      <c r="B22" t="s">
        <v>1</v>
      </c>
      <c r="C22" t="s">
        <v>246</v>
      </c>
      <c r="D22" t="s">
        <v>0</v>
      </c>
      <c r="E22" t="s">
        <v>694</v>
      </c>
      <c r="F22">
        <v>29645</v>
      </c>
    </row>
    <row r="23" spans="1:6" x14ac:dyDescent="0.3">
      <c r="A23" s="1">
        <v>45352</v>
      </c>
      <c r="B23" t="s">
        <v>1</v>
      </c>
      <c r="C23" t="s">
        <v>13</v>
      </c>
      <c r="D23" t="s">
        <v>0</v>
      </c>
      <c r="E23" t="s">
        <v>694</v>
      </c>
      <c r="F23">
        <v>8290</v>
      </c>
    </row>
    <row r="24" spans="1:6" x14ac:dyDescent="0.3">
      <c r="A24" s="1">
        <v>45352</v>
      </c>
      <c r="B24" t="s">
        <v>1</v>
      </c>
      <c r="C24" t="s">
        <v>11</v>
      </c>
      <c r="D24" t="s">
        <v>0</v>
      </c>
      <c r="E24" t="s">
        <v>694</v>
      </c>
      <c r="F24">
        <v>7207</v>
      </c>
    </row>
    <row r="25" spans="1:6" x14ac:dyDescent="0.3">
      <c r="A25" s="1">
        <v>45352</v>
      </c>
      <c r="B25" t="s">
        <v>1</v>
      </c>
      <c r="C25" t="s">
        <v>15</v>
      </c>
      <c r="D25" t="s">
        <v>0</v>
      </c>
      <c r="E25" t="s">
        <v>694</v>
      </c>
      <c r="F25">
        <v>355</v>
      </c>
    </row>
    <row r="26" spans="1:6" x14ac:dyDescent="0.3">
      <c r="A26" s="1">
        <v>45352</v>
      </c>
      <c r="B26" t="s">
        <v>1</v>
      </c>
      <c r="C26" t="s">
        <v>250</v>
      </c>
      <c r="D26" t="s">
        <v>0</v>
      </c>
      <c r="E26" t="s">
        <v>694</v>
      </c>
      <c r="F26">
        <v>2065</v>
      </c>
    </row>
    <row r="27" spans="1:6" x14ac:dyDescent="0.3">
      <c r="A27" s="1">
        <v>45352</v>
      </c>
      <c r="B27" t="s">
        <v>1</v>
      </c>
      <c r="C27" t="s">
        <v>236</v>
      </c>
      <c r="D27" t="s">
        <v>0</v>
      </c>
      <c r="E27" t="s">
        <v>694</v>
      </c>
      <c r="F27">
        <v>124</v>
      </c>
    </row>
    <row r="28" spans="1:6" x14ac:dyDescent="0.3">
      <c r="A28" s="1">
        <v>45352</v>
      </c>
      <c r="B28" t="s">
        <v>1</v>
      </c>
      <c r="C28" t="s">
        <v>253</v>
      </c>
      <c r="D28" t="s">
        <v>0</v>
      </c>
      <c r="E28" t="s">
        <v>694</v>
      </c>
      <c r="F28">
        <v>4839</v>
      </c>
    </row>
    <row r="29" spans="1:6" x14ac:dyDescent="0.3">
      <c r="A29" s="1">
        <v>45352</v>
      </c>
      <c r="B29" t="s">
        <v>1</v>
      </c>
      <c r="C29" t="s">
        <v>255</v>
      </c>
      <c r="D29" t="s">
        <v>0</v>
      </c>
      <c r="E29" t="s">
        <v>694</v>
      </c>
      <c r="F29">
        <v>11206</v>
      </c>
    </row>
    <row r="30" spans="1:6" x14ac:dyDescent="0.3">
      <c r="A30" s="1">
        <v>45352</v>
      </c>
      <c r="B30" t="s">
        <v>1</v>
      </c>
      <c r="C30" t="s">
        <v>257</v>
      </c>
      <c r="D30" t="s">
        <v>0</v>
      </c>
      <c r="E30" t="s">
        <v>694</v>
      </c>
      <c r="F30">
        <v>6061</v>
      </c>
    </row>
    <row r="31" spans="1:6" x14ac:dyDescent="0.3">
      <c r="A31" s="1">
        <v>45352</v>
      </c>
      <c r="B31" t="s">
        <v>1</v>
      </c>
      <c r="C31" t="s">
        <v>259</v>
      </c>
      <c r="D31" t="s">
        <v>0</v>
      </c>
      <c r="E31" t="s">
        <v>694</v>
      </c>
      <c r="F31">
        <v>1477</v>
      </c>
    </row>
    <row r="32" spans="1:6" x14ac:dyDescent="0.3">
      <c r="A32" s="1">
        <v>45352</v>
      </c>
      <c r="B32" t="s">
        <v>1</v>
      </c>
      <c r="C32" t="s">
        <v>260</v>
      </c>
      <c r="D32" t="s">
        <v>0</v>
      </c>
      <c r="E32" t="s">
        <v>694</v>
      </c>
      <c r="F32">
        <v>8749</v>
      </c>
    </row>
    <row r="33" spans="1:6" x14ac:dyDescent="0.3">
      <c r="A33" s="1">
        <v>45352</v>
      </c>
      <c r="B33" t="s">
        <v>1</v>
      </c>
      <c r="C33" t="s">
        <v>262</v>
      </c>
      <c r="D33" t="s">
        <v>0</v>
      </c>
      <c r="E33" t="s">
        <v>694</v>
      </c>
      <c r="F33">
        <v>1502</v>
      </c>
    </row>
    <row r="34" spans="1:6" x14ac:dyDescent="0.3">
      <c r="A34" s="1">
        <v>45352</v>
      </c>
      <c r="B34" t="s">
        <v>1</v>
      </c>
      <c r="C34" t="s">
        <v>263</v>
      </c>
      <c r="D34" t="s">
        <v>0</v>
      </c>
      <c r="E34" t="s">
        <v>694</v>
      </c>
      <c r="F34">
        <v>0</v>
      </c>
    </row>
    <row r="35" spans="1:6" x14ac:dyDescent="0.3">
      <c r="A35" s="1">
        <v>45352</v>
      </c>
      <c r="B35" t="s">
        <v>1</v>
      </c>
      <c r="C35" t="s">
        <v>265</v>
      </c>
      <c r="D35" t="s">
        <v>0</v>
      </c>
      <c r="E35" t="s">
        <v>694</v>
      </c>
      <c r="F35">
        <v>619</v>
      </c>
    </row>
    <row r="36" spans="1:6" x14ac:dyDescent="0.3">
      <c r="A36" s="1">
        <v>45352</v>
      </c>
      <c r="B36" t="s">
        <v>18</v>
      </c>
      <c r="C36" t="s">
        <v>14</v>
      </c>
      <c r="D36" t="s">
        <v>17</v>
      </c>
      <c r="E36" t="s">
        <v>695</v>
      </c>
      <c r="F36">
        <v>9116</v>
      </c>
    </row>
    <row r="37" spans="1:6" x14ac:dyDescent="0.3">
      <c r="A37" s="1">
        <v>45352</v>
      </c>
      <c r="B37" t="s">
        <v>18</v>
      </c>
      <c r="C37" t="s">
        <v>6</v>
      </c>
      <c r="D37" t="s">
        <v>17</v>
      </c>
      <c r="E37" t="s">
        <v>695</v>
      </c>
      <c r="F37">
        <v>7803</v>
      </c>
    </row>
    <row r="38" spans="1:6" x14ac:dyDescent="0.3">
      <c r="A38" s="1">
        <v>45352</v>
      </c>
      <c r="B38" t="s">
        <v>18</v>
      </c>
      <c r="C38" t="s">
        <v>3</v>
      </c>
      <c r="D38" t="s">
        <v>17</v>
      </c>
      <c r="E38" t="s">
        <v>695</v>
      </c>
      <c r="F38">
        <v>5042</v>
      </c>
    </row>
    <row r="39" spans="1:6" x14ac:dyDescent="0.3">
      <c r="A39" s="1">
        <v>45352</v>
      </c>
      <c r="B39" t="s">
        <v>18</v>
      </c>
      <c r="C39" t="s">
        <v>8</v>
      </c>
      <c r="D39" t="s">
        <v>17</v>
      </c>
      <c r="E39" t="s">
        <v>695</v>
      </c>
      <c r="F39">
        <v>1045</v>
      </c>
    </row>
    <row r="40" spans="1:6" x14ac:dyDescent="0.3">
      <c r="A40" s="1">
        <v>45352</v>
      </c>
      <c r="B40" t="s">
        <v>18</v>
      </c>
      <c r="C40" t="s">
        <v>237</v>
      </c>
      <c r="D40" t="s">
        <v>17</v>
      </c>
      <c r="E40" t="s">
        <v>695</v>
      </c>
      <c r="F40">
        <v>97</v>
      </c>
    </row>
    <row r="41" spans="1:6" x14ac:dyDescent="0.3">
      <c r="A41" s="1">
        <v>45352</v>
      </c>
      <c r="B41" t="s">
        <v>18</v>
      </c>
      <c r="C41" t="s">
        <v>238</v>
      </c>
      <c r="D41" t="s">
        <v>17</v>
      </c>
      <c r="E41" t="s">
        <v>695</v>
      </c>
      <c r="F41">
        <v>144</v>
      </c>
    </row>
    <row r="42" spans="1:6" x14ac:dyDescent="0.3">
      <c r="A42" s="1">
        <v>45352</v>
      </c>
      <c r="B42" t="s">
        <v>18</v>
      </c>
      <c r="C42" t="s">
        <v>239</v>
      </c>
      <c r="D42" t="s">
        <v>17</v>
      </c>
      <c r="E42" t="s">
        <v>695</v>
      </c>
      <c r="F42">
        <v>804</v>
      </c>
    </row>
    <row r="43" spans="1:6" x14ac:dyDescent="0.3">
      <c r="A43" s="1">
        <v>45352</v>
      </c>
      <c r="B43" t="s">
        <v>18</v>
      </c>
      <c r="C43" t="s">
        <v>240</v>
      </c>
      <c r="D43" t="s">
        <v>17</v>
      </c>
      <c r="E43" t="s">
        <v>695</v>
      </c>
      <c r="F43">
        <v>1122979</v>
      </c>
    </row>
    <row r="44" spans="1:6" x14ac:dyDescent="0.3">
      <c r="A44" s="1">
        <v>45352</v>
      </c>
      <c r="B44" t="s">
        <v>18</v>
      </c>
      <c r="C44" t="s">
        <v>274</v>
      </c>
      <c r="D44" t="s">
        <v>17</v>
      </c>
      <c r="E44" t="s">
        <v>695</v>
      </c>
      <c r="F44">
        <v>1828</v>
      </c>
    </row>
    <row r="45" spans="1:6" x14ac:dyDescent="0.3">
      <c r="A45" s="1">
        <v>45352</v>
      </c>
      <c r="B45" t="s">
        <v>18</v>
      </c>
      <c r="C45" t="s">
        <v>273</v>
      </c>
      <c r="D45" t="s">
        <v>17</v>
      </c>
      <c r="E45" t="s">
        <v>695</v>
      </c>
      <c r="F45">
        <v>177</v>
      </c>
    </row>
    <row r="46" spans="1:6" x14ac:dyDescent="0.3">
      <c r="A46" s="1">
        <v>45352</v>
      </c>
      <c r="B46" t="s">
        <v>18</v>
      </c>
      <c r="C46" t="s">
        <v>276</v>
      </c>
      <c r="D46" t="s">
        <v>17</v>
      </c>
      <c r="E46" t="s">
        <v>695</v>
      </c>
      <c r="F46">
        <v>3547</v>
      </c>
    </row>
    <row r="47" spans="1:6" x14ac:dyDescent="0.3">
      <c r="A47" s="1">
        <v>45352</v>
      </c>
      <c r="B47" t="s">
        <v>18</v>
      </c>
      <c r="C47" t="s">
        <v>275</v>
      </c>
      <c r="D47" t="s">
        <v>17</v>
      </c>
      <c r="E47" t="s">
        <v>695</v>
      </c>
      <c r="F47">
        <v>340</v>
      </c>
    </row>
    <row r="48" spans="1:6" x14ac:dyDescent="0.3">
      <c r="A48" s="1">
        <v>45352</v>
      </c>
      <c r="B48" t="s">
        <v>18</v>
      </c>
      <c r="C48" t="s">
        <v>7</v>
      </c>
      <c r="D48" t="s">
        <v>17</v>
      </c>
      <c r="E48" t="s">
        <v>695</v>
      </c>
      <c r="F48">
        <v>8010</v>
      </c>
    </row>
    <row r="49" spans="1:6" x14ac:dyDescent="0.3">
      <c r="A49" s="1">
        <v>45352</v>
      </c>
      <c r="B49" t="s">
        <v>18</v>
      </c>
      <c r="C49" t="s">
        <v>5</v>
      </c>
      <c r="D49" t="s">
        <v>17</v>
      </c>
      <c r="E49" t="s">
        <v>695</v>
      </c>
      <c r="F49">
        <v>4408</v>
      </c>
    </row>
    <row r="50" spans="1:6" x14ac:dyDescent="0.3">
      <c r="A50" s="1">
        <v>45352</v>
      </c>
      <c r="B50" t="s">
        <v>18</v>
      </c>
      <c r="C50" t="s">
        <v>9</v>
      </c>
      <c r="D50" t="s">
        <v>17</v>
      </c>
      <c r="E50" t="s">
        <v>695</v>
      </c>
      <c r="F50">
        <v>1565</v>
      </c>
    </row>
    <row r="51" spans="1:6" x14ac:dyDescent="0.3">
      <c r="A51" s="1">
        <v>45352</v>
      </c>
      <c r="B51" t="s">
        <v>18</v>
      </c>
      <c r="C51" t="s">
        <v>4</v>
      </c>
      <c r="D51" t="s">
        <v>17</v>
      </c>
      <c r="E51" t="s">
        <v>695</v>
      </c>
      <c r="F51">
        <v>1312</v>
      </c>
    </row>
    <row r="52" spans="1:6" x14ac:dyDescent="0.3">
      <c r="A52" s="1">
        <v>45352</v>
      </c>
      <c r="B52" t="s">
        <v>18</v>
      </c>
      <c r="C52" t="s">
        <v>2</v>
      </c>
      <c r="D52" t="s">
        <v>17</v>
      </c>
      <c r="E52" t="s">
        <v>695</v>
      </c>
      <c r="F52">
        <v>1262</v>
      </c>
    </row>
    <row r="53" spans="1:6" x14ac:dyDescent="0.3">
      <c r="A53" s="1">
        <v>45352</v>
      </c>
      <c r="B53" t="s">
        <v>18</v>
      </c>
      <c r="C53" t="s">
        <v>10</v>
      </c>
      <c r="D53" t="s">
        <v>17</v>
      </c>
      <c r="E53" t="s">
        <v>695</v>
      </c>
      <c r="F53">
        <v>1329</v>
      </c>
    </row>
    <row r="54" spans="1:6" x14ac:dyDescent="0.3">
      <c r="A54" s="1">
        <v>45352</v>
      </c>
      <c r="B54" t="s">
        <v>18</v>
      </c>
      <c r="C54" t="s">
        <v>681</v>
      </c>
      <c r="D54" t="s">
        <v>17</v>
      </c>
      <c r="E54" t="s">
        <v>695</v>
      </c>
      <c r="F54">
        <v>600</v>
      </c>
    </row>
    <row r="55" spans="1:6" x14ac:dyDescent="0.3">
      <c r="A55" s="1">
        <v>45352</v>
      </c>
      <c r="B55" t="s">
        <v>18</v>
      </c>
      <c r="C55" t="s">
        <v>12</v>
      </c>
      <c r="D55" t="s">
        <v>17</v>
      </c>
      <c r="E55" t="s">
        <v>695</v>
      </c>
      <c r="F55">
        <v>0</v>
      </c>
    </row>
    <row r="56" spans="1:6" x14ac:dyDescent="0.3">
      <c r="A56" s="1">
        <v>45352</v>
      </c>
      <c r="B56" t="s">
        <v>18</v>
      </c>
      <c r="C56" t="s">
        <v>246</v>
      </c>
      <c r="D56" t="s">
        <v>17</v>
      </c>
      <c r="E56" t="s">
        <v>695</v>
      </c>
      <c r="F56">
        <v>2424</v>
      </c>
    </row>
    <row r="57" spans="1:6" x14ac:dyDescent="0.3">
      <c r="A57" s="1">
        <v>45352</v>
      </c>
      <c r="B57" t="s">
        <v>18</v>
      </c>
      <c r="C57" t="s">
        <v>13</v>
      </c>
      <c r="D57" t="s">
        <v>17</v>
      </c>
      <c r="E57" t="s">
        <v>695</v>
      </c>
      <c r="F57">
        <v>1312</v>
      </c>
    </row>
    <row r="58" spans="1:6" x14ac:dyDescent="0.3">
      <c r="A58" s="1">
        <v>45352</v>
      </c>
      <c r="B58" t="s">
        <v>18</v>
      </c>
      <c r="C58" t="s">
        <v>11</v>
      </c>
      <c r="D58" t="s">
        <v>17</v>
      </c>
      <c r="E58" t="s">
        <v>695</v>
      </c>
      <c r="F58">
        <v>466</v>
      </c>
    </row>
    <row r="59" spans="1:6" x14ac:dyDescent="0.3">
      <c r="A59" s="1">
        <v>45352</v>
      </c>
      <c r="B59" t="s">
        <v>18</v>
      </c>
      <c r="C59" t="s">
        <v>15</v>
      </c>
      <c r="D59" t="s">
        <v>17</v>
      </c>
      <c r="E59" t="s">
        <v>695</v>
      </c>
      <c r="F59">
        <v>24</v>
      </c>
    </row>
    <row r="60" spans="1:6" x14ac:dyDescent="0.3">
      <c r="A60" s="1">
        <v>45352</v>
      </c>
      <c r="B60" t="s">
        <v>18</v>
      </c>
      <c r="C60" t="s">
        <v>250</v>
      </c>
      <c r="D60" t="s">
        <v>17</v>
      </c>
      <c r="E60" t="s">
        <v>695</v>
      </c>
      <c r="F60">
        <v>70</v>
      </c>
    </row>
    <row r="61" spans="1:6" x14ac:dyDescent="0.3">
      <c r="A61" s="1">
        <v>45352</v>
      </c>
      <c r="B61" t="s">
        <v>18</v>
      </c>
      <c r="C61" t="s">
        <v>236</v>
      </c>
      <c r="D61" t="s">
        <v>17</v>
      </c>
      <c r="E61" t="s">
        <v>695</v>
      </c>
      <c r="F61">
        <v>13</v>
      </c>
    </row>
    <row r="62" spans="1:6" x14ac:dyDescent="0.3">
      <c r="A62" s="1">
        <v>45352</v>
      </c>
      <c r="B62" t="s">
        <v>18</v>
      </c>
      <c r="C62" t="s">
        <v>253</v>
      </c>
      <c r="D62" t="s">
        <v>17</v>
      </c>
      <c r="E62" t="s">
        <v>695</v>
      </c>
      <c r="F62">
        <v>287</v>
      </c>
    </row>
    <row r="63" spans="1:6" x14ac:dyDescent="0.3">
      <c r="A63" s="1">
        <v>45352</v>
      </c>
      <c r="B63" t="s">
        <v>18</v>
      </c>
      <c r="C63" t="s">
        <v>255</v>
      </c>
      <c r="D63" t="s">
        <v>17</v>
      </c>
      <c r="E63" t="s">
        <v>695</v>
      </c>
      <c r="F63">
        <v>823</v>
      </c>
    </row>
    <row r="64" spans="1:6" x14ac:dyDescent="0.3">
      <c r="A64" s="1">
        <v>45352</v>
      </c>
      <c r="B64" t="s">
        <v>18</v>
      </c>
      <c r="C64" t="s">
        <v>257</v>
      </c>
      <c r="D64" t="s">
        <v>17</v>
      </c>
      <c r="E64" t="s">
        <v>695</v>
      </c>
      <c r="F64">
        <v>954</v>
      </c>
    </row>
    <row r="65" spans="1:6" x14ac:dyDescent="0.3">
      <c r="A65" s="1">
        <v>45352</v>
      </c>
      <c r="B65" t="s">
        <v>18</v>
      </c>
      <c r="C65" t="s">
        <v>259</v>
      </c>
      <c r="D65" t="s">
        <v>17</v>
      </c>
      <c r="E65" t="s">
        <v>695</v>
      </c>
      <c r="F65">
        <v>17</v>
      </c>
    </row>
    <row r="66" spans="1:6" x14ac:dyDescent="0.3">
      <c r="A66" s="1">
        <v>45352</v>
      </c>
      <c r="B66" t="s">
        <v>18</v>
      </c>
      <c r="C66" t="s">
        <v>260</v>
      </c>
      <c r="D66" t="s">
        <v>17</v>
      </c>
      <c r="E66" t="s">
        <v>695</v>
      </c>
      <c r="F66">
        <v>241</v>
      </c>
    </row>
    <row r="67" spans="1:6" x14ac:dyDescent="0.3">
      <c r="A67" s="1">
        <v>45352</v>
      </c>
      <c r="B67" t="s">
        <v>18</v>
      </c>
      <c r="C67" t="s">
        <v>262</v>
      </c>
      <c r="D67" t="s">
        <v>17</v>
      </c>
      <c r="E67" t="s">
        <v>695</v>
      </c>
      <c r="F67">
        <v>514</v>
      </c>
    </row>
    <row r="68" spans="1:6" x14ac:dyDescent="0.3">
      <c r="A68" s="1">
        <v>45352</v>
      </c>
      <c r="B68" t="s">
        <v>18</v>
      </c>
      <c r="C68" t="s">
        <v>263</v>
      </c>
      <c r="D68" t="s">
        <v>17</v>
      </c>
      <c r="E68" t="s">
        <v>695</v>
      </c>
      <c r="F68">
        <v>0</v>
      </c>
    </row>
    <row r="69" spans="1:6" x14ac:dyDescent="0.3">
      <c r="A69" s="1">
        <v>45352</v>
      </c>
      <c r="B69" t="s">
        <v>18</v>
      </c>
      <c r="C69" t="s">
        <v>265</v>
      </c>
      <c r="D69" t="s">
        <v>17</v>
      </c>
      <c r="E69" t="s">
        <v>695</v>
      </c>
      <c r="F69">
        <v>1</v>
      </c>
    </row>
    <row r="70" spans="1:6" x14ac:dyDescent="0.3">
      <c r="A70" s="1">
        <v>45352</v>
      </c>
      <c r="B70" t="s">
        <v>21</v>
      </c>
      <c r="C70" t="s">
        <v>14</v>
      </c>
      <c r="D70" t="s">
        <v>20</v>
      </c>
      <c r="E70" t="s">
        <v>696</v>
      </c>
      <c r="F70">
        <v>39932</v>
      </c>
    </row>
    <row r="71" spans="1:6" x14ac:dyDescent="0.3">
      <c r="A71" s="1">
        <v>45352</v>
      </c>
      <c r="B71" t="s">
        <v>21</v>
      </c>
      <c r="C71" t="s">
        <v>6</v>
      </c>
      <c r="D71" t="s">
        <v>20</v>
      </c>
      <c r="E71" t="s">
        <v>696</v>
      </c>
      <c r="F71">
        <v>26761</v>
      </c>
    </row>
    <row r="72" spans="1:6" x14ac:dyDescent="0.3">
      <c r="A72" s="1">
        <v>45352</v>
      </c>
      <c r="B72" t="s">
        <v>21</v>
      </c>
      <c r="C72" t="s">
        <v>3</v>
      </c>
      <c r="D72" t="s">
        <v>20</v>
      </c>
      <c r="E72" t="s">
        <v>696</v>
      </c>
      <c r="F72">
        <v>6002</v>
      </c>
    </row>
    <row r="73" spans="1:6" x14ac:dyDescent="0.3">
      <c r="A73" s="1">
        <v>45352</v>
      </c>
      <c r="B73" t="s">
        <v>21</v>
      </c>
      <c r="C73" t="s">
        <v>8</v>
      </c>
      <c r="D73" t="s">
        <v>20</v>
      </c>
      <c r="E73" t="s">
        <v>696</v>
      </c>
      <c r="F73">
        <v>10443</v>
      </c>
    </row>
    <row r="74" spans="1:6" x14ac:dyDescent="0.3">
      <c r="A74" s="1">
        <v>45352</v>
      </c>
      <c r="B74" t="s">
        <v>21</v>
      </c>
      <c r="C74" t="s">
        <v>237</v>
      </c>
      <c r="D74" t="s">
        <v>20</v>
      </c>
      <c r="E74" t="s">
        <v>696</v>
      </c>
      <c r="F74">
        <v>546</v>
      </c>
    </row>
    <row r="75" spans="1:6" x14ac:dyDescent="0.3">
      <c r="A75" s="1">
        <v>45352</v>
      </c>
      <c r="B75" t="s">
        <v>21</v>
      </c>
      <c r="C75" t="s">
        <v>238</v>
      </c>
      <c r="D75" t="s">
        <v>20</v>
      </c>
      <c r="E75" t="s">
        <v>696</v>
      </c>
      <c r="F75">
        <v>572</v>
      </c>
    </row>
    <row r="76" spans="1:6" x14ac:dyDescent="0.3">
      <c r="A76" s="1">
        <v>45352</v>
      </c>
      <c r="B76" t="s">
        <v>21</v>
      </c>
      <c r="C76" t="s">
        <v>239</v>
      </c>
      <c r="D76" t="s">
        <v>20</v>
      </c>
      <c r="E76" t="s">
        <v>696</v>
      </c>
      <c r="F76">
        <v>9325</v>
      </c>
    </row>
    <row r="77" spans="1:6" x14ac:dyDescent="0.3">
      <c r="A77" s="1">
        <v>45352</v>
      </c>
      <c r="B77" t="s">
        <v>21</v>
      </c>
      <c r="C77" t="s">
        <v>240</v>
      </c>
      <c r="D77" t="s">
        <v>20</v>
      </c>
      <c r="E77" t="s">
        <v>696</v>
      </c>
      <c r="F77">
        <v>18197415</v>
      </c>
    </row>
    <row r="78" spans="1:6" x14ac:dyDescent="0.3">
      <c r="A78" s="1">
        <v>45352</v>
      </c>
      <c r="B78" t="s">
        <v>21</v>
      </c>
      <c r="C78" t="s">
        <v>274</v>
      </c>
      <c r="D78" t="s">
        <v>20</v>
      </c>
      <c r="E78" t="s">
        <v>696</v>
      </c>
      <c r="F78">
        <v>3010</v>
      </c>
    </row>
    <row r="79" spans="1:6" x14ac:dyDescent="0.3">
      <c r="A79" s="1">
        <v>45352</v>
      </c>
      <c r="B79" t="s">
        <v>21</v>
      </c>
      <c r="C79" t="s">
        <v>273</v>
      </c>
      <c r="D79" t="s">
        <v>20</v>
      </c>
      <c r="E79" t="s">
        <v>696</v>
      </c>
      <c r="F79">
        <v>708</v>
      </c>
    </row>
    <row r="80" spans="1:6" x14ac:dyDescent="0.3">
      <c r="A80" s="1">
        <v>45352</v>
      </c>
      <c r="B80" t="s">
        <v>21</v>
      </c>
      <c r="C80" t="s">
        <v>276</v>
      </c>
      <c r="D80" t="s">
        <v>20</v>
      </c>
      <c r="E80" t="s">
        <v>696</v>
      </c>
      <c r="F80">
        <v>3309</v>
      </c>
    </row>
    <row r="81" spans="1:6" x14ac:dyDescent="0.3">
      <c r="A81" s="1">
        <v>45352</v>
      </c>
      <c r="B81" t="s">
        <v>21</v>
      </c>
      <c r="C81" t="s">
        <v>275</v>
      </c>
      <c r="D81" t="s">
        <v>20</v>
      </c>
      <c r="E81" t="s">
        <v>696</v>
      </c>
      <c r="F81">
        <v>835</v>
      </c>
    </row>
    <row r="82" spans="1:6" x14ac:dyDescent="0.3">
      <c r="A82" s="1">
        <v>45352</v>
      </c>
      <c r="B82" t="s">
        <v>21</v>
      </c>
      <c r="C82" t="s">
        <v>7</v>
      </c>
      <c r="D82" t="s">
        <v>20</v>
      </c>
      <c r="E82" t="s">
        <v>696</v>
      </c>
      <c r="F82">
        <v>25436</v>
      </c>
    </row>
    <row r="83" spans="1:6" x14ac:dyDescent="0.3">
      <c r="A83" s="1">
        <v>45352</v>
      </c>
      <c r="B83" t="s">
        <v>21</v>
      </c>
      <c r="C83" t="s">
        <v>5</v>
      </c>
      <c r="D83" t="s">
        <v>20</v>
      </c>
      <c r="E83" t="s">
        <v>696</v>
      </c>
      <c r="F83">
        <v>14320</v>
      </c>
    </row>
    <row r="84" spans="1:6" x14ac:dyDescent="0.3">
      <c r="A84" s="1">
        <v>45352</v>
      </c>
      <c r="B84" t="s">
        <v>21</v>
      </c>
      <c r="C84" t="s">
        <v>9</v>
      </c>
      <c r="D84" t="s">
        <v>20</v>
      </c>
      <c r="E84" t="s">
        <v>696</v>
      </c>
      <c r="F84">
        <v>6546</v>
      </c>
    </row>
    <row r="85" spans="1:6" x14ac:dyDescent="0.3">
      <c r="A85" s="1">
        <v>45352</v>
      </c>
      <c r="B85" t="s">
        <v>21</v>
      </c>
      <c r="C85" t="s">
        <v>4</v>
      </c>
      <c r="D85" t="s">
        <v>20</v>
      </c>
      <c r="E85" t="s">
        <v>696</v>
      </c>
      <c r="F85">
        <v>3045</v>
      </c>
    </row>
    <row r="86" spans="1:6" x14ac:dyDescent="0.3">
      <c r="A86" s="1">
        <v>45352</v>
      </c>
      <c r="B86" t="s">
        <v>21</v>
      </c>
      <c r="C86" t="s">
        <v>2</v>
      </c>
      <c r="D86" t="s">
        <v>20</v>
      </c>
      <c r="E86" t="s">
        <v>696</v>
      </c>
      <c r="F86">
        <v>2371</v>
      </c>
    </row>
    <row r="87" spans="1:6" x14ac:dyDescent="0.3">
      <c r="A87" s="1">
        <v>45352</v>
      </c>
      <c r="B87" t="s">
        <v>21</v>
      </c>
      <c r="C87" t="s">
        <v>10</v>
      </c>
      <c r="D87" t="s">
        <v>20</v>
      </c>
      <c r="E87" t="s">
        <v>696</v>
      </c>
      <c r="F87">
        <v>2660</v>
      </c>
    </row>
    <row r="88" spans="1:6" x14ac:dyDescent="0.3">
      <c r="A88" s="1">
        <v>45352</v>
      </c>
      <c r="B88" t="s">
        <v>21</v>
      </c>
      <c r="C88" t="s">
        <v>681</v>
      </c>
      <c r="D88" t="s">
        <v>20</v>
      </c>
      <c r="E88" t="s">
        <v>696</v>
      </c>
      <c r="F88">
        <v>98</v>
      </c>
    </row>
    <row r="89" spans="1:6" x14ac:dyDescent="0.3">
      <c r="A89" s="1">
        <v>45352</v>
      </c>
      <c r="B89" t="s">
        <v>21</v>
      </c>
      <c r="C89" t="s">
        <v>12</v>
      </c>
      <c r="D89" t="s">
        <v>20</v>
      </c>
      <c r="E89" t="s">
        <v>696</v>
      </c>
      <c r="F89">
        <v>24</v>
      </c>
    </row>
    <row r="90" spans="1:6" x14ac:dyDescent="0.3">
      <c r="A90" s="1">
        <v>45352</v>
      </c>
      <c r="B90" t="s">
        <v>21</v>
      </c>
      <c r="C90" t="s">
        <v>246</v>
      </c>
      <c r="D90" t="s">
        <v>20</v>
      </c>
      <c r="E90" t="s">
        <v>696</v>
      </c>
      <c r="F90">
        <v>12192</v>
      </c>
    </row>
    <row r="91" spans="1:6" x14ac:dyDescent="0.3">
      <c r="A91" s="1">
        <v>45352</v>
      </c>
      <c r="B91" t="s">
        <v>21</v>
      </c>
      <c r="C91" t="s">
        <v>13</v>
      </c>
      <c r="D91" t="s">
        <v>20</v>
      </c>
      <c r="E91" t="s">
        <v>696</v>
      </c>
      <c r="F91">
        <v>1658</v>
      </c>
    </row>
    <row r="92" spans="1:6" x14ac:dyDescent="0.3">
      <c r="A92" s="1">
        <v>45352</v>
      </c>
      <c r="B92" t="s">
        <v>21</v>
      </c>
      <c r="C92" t="s">
        <v>11</v>
      </c>
      <c r="D92" t="s">
        <v>20</v>
      </c>
      <c r="E92" t="s">
        <v>696</v>
      </c>
      <c r="F92">
        <v>871</v>
      </c>
    </row>
    <row r="93" spans="1:6" x14ac:dyDescent="0.3">
      <c r="A93" s="1">
        <v>45352</v>
      </c>
      <c r="B93" t="s">
        <v>21</v>
      </c>
      <c r="C93" t="s">
        <v>15</v>
      </c>
      <c r="D93" t="s">
        <v>20</v>
      </c>
      <c r="E93" t="s">
        <v>696</v>
      </c>
      <c r="F93">
        <v>117</v>
      </c>
    </row>
    <row r="94" spans="1:6" x14ac:dyDescent="0.3">
      <c r="A94" s="1">
        <v>45352</v>
      </c>
      <c r="B94" t="s">
        <v>21</v>
      </c>
      <c r="C94" t="s">
        <v>250</v>
      </c>
      <c r="D94" t="s">
        <v>20</v>
      </c>
      <c r="E94" t="s">
        <v>696</v>
      </c>
      <c r="F94">
        <v>978</v>
      </c>
    </row>
    <row r="95" spans="1:6" x14ac:dyDescent="0.3">
      <c r="A95" s="1">
        <v>45352</v>
      </c>
      <c r="B95" t="s">
        <v>21</v>
      </c>
      <c r="C95" t="s">
        <v>236</v>
      </c>
      <c r="D95" t="s">
        <v>20</v>
      </c>
      <c r="E95" t="s">
        <v>696</v>
      </c>
      <c r="F95">
        <v>37</v>
      </c>
    </row>
    <row r="96" spans="1:6" x14ac:dyDescent="0.3">
      <c r="A96" s="1">
        <v>45352</v>
      </c>
      <c r="B96" t="s">
        <v>21</v>
      </c>
      <c r="C96" t="s">
        <v>253</v>
      </c>
      <c r="D96" t="s">
        <v>20</v>
      </c>
      <c r="E96" t="s">
        <v>696</v>
      </c>
      <c r="F96">
        <v>3296</v>
      </c>
    </row>
    <row r="97" spans="1:6" x14ac:dyDescent="0.3">
      <c r="A97" s="1">
        <v>45352</v>
      </c>
      <c r="B97" t="s">
        <v>21</v>
      </c>
      <c r="C97" t="s">
        <v>255</v>
      </c>
      <c r="D97" t="s">
        <v>20</v>
      </c>
      <c r="E97" t="s">
        <v>696</v>
      </c>
      <c r="F97">
        <v>1232</v>
      </c>
    </row>
    <row r="98" spans="1:6" x14ac:dyDescent="0.3">
      <c r="A98" s="1">
        <v>45352</v>
      </c>
      <c r="B98" t="s">
        <v>21</v>
      </c>
      <c r="C98" t="s">
        <v>257</v>
      </c>
      <c r="D98" t="s">
        <v>20</v>
      </c>
      <c r="E98" t="s">
        <v>696</v>
      </c>
      <c r="F98">
        <v>2029</v>
      </c>
    </row>
    <row r="99" spans="1:6" x14ac:dyDescent="0.3">
      <c r="A99" s="1">
        <v>45352</v>
      </c>
      <c r="B99" t="s">
        <v>21</v>
      </c>
      <c r="C99" t="s">
        <v>259</v>
      </c>
      <c r="D99" t="s">
        <v>20</v>
      </c>
      <c r="E99" t="s">
        <v>696</v>
      </c>
      <c r="F99">
        <v>3084</v>
      </c>
    </row>
    <row r="100" spans="1:6" x14ac:dyDescent="0.3">
      <c r="A100" s="1">
        <v>45352</v>
      </c>
      <c r="B100" t="s">
        <v>21</v>
      </c>
      <c r="C100" t="s">
        <v>260</v>
      </c>
      <c r="D100" t="s">
        <v>20</v>
      </c>
      <c r="E100" t="s">
        <v>696</v>
      </c>
      <c r="F100">
        <v>1231</v>
      </c>
    </row>
    <row r="101" spans="1:6" x14ac:dyDescent="0.3">
      <c r="A101" s="1">
        <v>45352</v>
      </c>
      <c r="B101" t="s">
        <v>21</v>
      </c>
      <c r="C101" t="s">
        <v>262</v>
      </c>
      <c r="D101" t="s">
        <v>20</v>
      </c>
      <c r="E101" t="s">
        <v>696</v>
      </c>
      <c r="F101">
        <v>682</v>
      </c>
    </row>
    <row r="102" spans="1:6" x14ac:dyDescent="0.3">
      <c r="A102" s="1">
        <v>45352</v>
      </c>
      <c r="B102" t="s">
        <v>21</v>
      </c>
      <c r="C102" t="s">
        <v>263</v>
      </c>
      <c r="D102" t="s">
        <v>20</v>
      </c>
      <c r="E102" t="s">
        <v>696</v>
      </c>
      <c r="F102">
        <v>0</v>
      </c>
    </row>
    <row r="103" spans="1:6" x14ac:dyDescent="0.3">
      <c r="A103" s="1">
        <v>45352</v>
      </c>
      <c r="B103" t="s">
        <v>21</v>
      </c>
      <c r="C103" t="s">
        <v>265</v>
      </c>
      <c r="D103" t="s">
        <v>20</v>
      </c>
      <c r="E103" t="s">
        <v>696</v>
      </c>
      <c r="F103">
        <v>48</v>
      </c>
    </row>
    <row r="104" spans="1:6" x14ac:dyDescent="0.3">
      <c r="A104" s="1">
        <v>45352</v>
      </c>
      <c r="B104" t="s">
        <v>22</v>
      </c>
      <c r="C104" t="s">
        <v>14</v>
      </c>
      <c r="D104" t="s">
        <v>20</v>
      </c>
      <c r="E104" t="s">
        <v>696</v>
      </c>
      <c r="F104">
        <v>35263</v>
      </c>
    </row>
    <row r="105" spans="1:6" x14ac:dyDescent="0.3">
      <c r="A105" s="1">
        <v>45352</v>
      </c>
      <c r="B105" t="s">
        <v>22</v>
      </c>
      <c r="C105" t="s">
        <v>6</v>
      </c>
      <c r="D105" t="s">
        <v>20</v>
      </c>
      <c r="E105" t="s">
        <v>696</v>
      </c>
      <c r="F105">
        <v>23909</v>
      </c>
    </row>
    <row r="106" spans="1:6" x14ac:dyDescent="0.3">
      <c r="A106" s="1">
        <v>45352</v>
      </c>
      <c r="B106" t="s">
        <v>22</v>
      </c>
      <c r="C106" t="s">
        <v>3</v>
      </c>
      <c r="D106" t="s">
        <v>20</v>
      </c>
      <c r="E106" t="s">
        <v>696</v>
      </c>
      <c r="F106">
        <v>4896</v>
      </c>
    </row>
    <row r="107" spans="1:6" x14ac:dyDescent="0.3">
      <c r="A107" s="1">
        <v>45352</v>
      </c>
      <c r="B107" t="s">
        <v>22</v>
      </c>
      <c r="C107" t="s">
        <v>8</v>
      </c>
      <c r="D107" t="s">
        <v>20</v>
      </c>
      <c r="E107" t="s">
        <v>696</v>
      </c>
      <c r="F107">
        <v>9512</v>
      </c>
    </row>
    <row r="108" spans="1:6" x14ac:dyDescent="0.3">
      <c r="A108" s="1">
        <v>45352</v>
      </c>
      <c r="B108" t="s">
        <v>22</v>
      </c>
      <c r="C108" t="s">
        <v>237</v>
      </c>
      <c r="D108" t="s">
        <v>20</v>
      </c>
      <c r="E108" t="s">
        <v>696</v>
      </c>
      <c r="F108">
        <v>489</v>
      </c>
    </row>
    <row r="109" spans="1:6" x14ac:dyDescent="0.3">
      <c r="A109" s="1">
        <v>45352</v>
      </c>
      <c r="B109" t="s">
        <v>22</v>
      </c>
      <c r="C109" t="s">
        <v>238</v>
      </c>
      <c r="D109" t="s">
        <v>20</v>
      </c>
      <c r="E109" t="s">
        <v>696</v>
      </c>
      <c r="F109">
        <v>584</v>
      </c>
    </row>
    <row r="110" spans="1:6" x14ac:dyDescent="0.3">
      <c r="A110" s="1">
        <v>45352</v>
      </c>
      <c r="B110" t="s">
        <v>22</v>
      </c>
      <c r="C110" t="s">
        <v>239</v>
      </c>
      <c r="D110" t="s">
        <v>20</v>
      </c>
      <c r="E110" t="s">
        <v>696</v>
      </c>
      <c r="F110">
        <v>8439</v>
      </c>
    </row>
    <row r="111" spans="1:6" x14ac:dyDescent="0.3">
      <c r="A111" s="1">
        <v>45352</v>
      </c>
      <c r="B111" t="s">
        <v>22</v>
      </c>
      <c r="C111" t="s">
        <v>240</v>
      </c>
      <c r="D111" t="s">
        <v>20</v>
      </c>
      <c r="E111" t="s">
        <v>696</v>
      </c>
      <c r="F111">
        <v>16795649</v>
      </c>
    </row>
    <row r="112" spans="1:6" x14ac:dyDescent="0.3">
      <c r="A112" s="1">
        <v>45352</v>
      </c>
      <c r="B112" t="s">
        <v>22</v>
      </c>
      <c r="C112" t="s">
        <v>274</v>
      </c>
      <c r="D112" t="s">
        <v>20</v>
      </c>
      <c r="E112" t="s">
        <v>696</v>
      </c>
      <c r="F112">
        <v>3315</v>
      </c>
    </row>
    <row r="113" spans="1:6" x14ac:dyDescent="0.3">
      <c r="A113" s="1">
        <v>45352</v>
      </c>
      <c r="B113" t="s">
        <v>22</v>
      </c>
      <c r="C113" t="s">
        <v>273</v>
      </c>
      <c r="D113" t="s">
        <v>20</v>
      </c>
      <c r="E113" t="s">
        <v>696</v>
      </c>
      <c r="F113">
        <v>683</v>
      </c>
    </row>
    <row r="114" spans="1:6" x14ac:dyDescent="0.3">
      <c r="A114" s="1">
        <v>45352</v>
      </c>
      <c r="B114" t="s">
        <v>22</v>
      </c>
      <c r="C114" t="s">
        <v>276</v>
      </c>
      <c r="D114" t="s">
        <v>20</v>
      </c>
      <c r="E114" t="s">
        <v>696</v>
      </c>
      <c r="F114">
        <v>4462</v>
      </c>
    </row>
    <row r="115" spans="1:6" x14ac:dyDescent="0.3">
      <c r="A115" s="1">
        <v>45352</v>
      </c>
      <c r="B115" t="s">
        <v>22</v>
      </c>
      <c r="C115" t="s">
        <v>275</v>
      </c>
      <c r="D115" t="s">
        <v>20</v>
      </c>
      <c r="E115" t="s">
        <v>696</v>
      </c>
      <c r="F115">
        <v>802</v>
      </c>
    </row>
    <row r="116" spans="1:6" x14ac:dyDescent="0.3">
      <c r="A116" s="1">
        <v>45352</v>
      </c>
      <c r="B116" t="s">
        <v>22</v>
      </c>
      <c r="C116" t="s">
        <v>7</v>
      </c>
      <c r="D116" t="s">
        <v>20</v>
      </c>
      <c r="E116" t="s">
        <v>696</v>
      </c>
      <c r="F116">
        <v>22148</v>
      </c>
    </row>
    <row r="117" spans="1:6" x14ac:dyDescent="0.3">
      <c r="A117" s="1">
        <v>45352</v>
      </c>
      <c r="B117" t="s">
        <v>22</v>
      </c>
      <c r="C117" t="s">
        <v>5</v>
      </c>
      <c r="D117" t="s">
        <v>20</v>
      </c>
      <c r="E117" t="s">
        <v>696</v>
      </c>
      <c r="F117">
        <v>13227</v>
      </c>
    </row>
    <row r="118" spans="1:6" x14ac:dyDescent="0.3">
      <c r="A118" s="1">
        <v>45352</v>
      </c>
      <c r="B118" t="s">
        <v>22</v>
      </c>
      <c r="C118" t="s">
        <v>9</v>
      </c>
      <c r="D118" t="s">
        <v>20</v>
      </c>
      <c r="E118" t="s">
        <v>696</v>
      </c>
      <c r="F118">
        <v>6315</v>
      </c>
    </row>
    <row r="119" spans="1:6" x14ac:dyDescent="0.3">
      <c r="A119" s="1">
        <v>45352</v>
      </c>
      <c r="B119" t="s">
        <v>22</v>
      </c>
      <c r="C119" t="s">
        <v>4</v>
      </c>
      <c r="D119" t="s">
        <v>20</v>
      </c>
      <c r="E119" t="s">
        <v>696</v>
      </c>
      <c r="F119">
        <v>2724</v>
      </c>
    </row>
    <row r="120" spans="1:6" x14ac:dyDescent="0.3">
      <c r="A120" s="1">
        <v>45352</v>
      </c>
      <c r="B120" t="s">
        <v>22</v>
      </c>
      <c r="C120" t="s">
        <v>2</v>
      </c>
      <c r="D120" t="s">
        <v>20</v>
      </c>
      <c r="E120" t="s">
        <v>696</v>
      </c>
      <c r="F120">
        <v>2011</v>
      </c>
    </row>
    <row r="121" spans="1:6" x14ac:dyDescent="0.3">
      <c r="A121" s="1">
        <v>45352</v>
      </c>
      <c r="B121" t="s">
        <v>22</v>
      </c>
      <c r="C121" t="s">
        <v>10</v>
      </c>
      <c r="D121" t="s">
        <v>20</v>
      </c>
      <c r="E121" t="s">
        <v>696</v>
      </c>
      <c r="F121">
        <v>2419</v>
      </c>
    </row>
    <row r="122" spans="1:6" x14ac:dyDescent="0.3">
      <c r="A122" s="1">
        <v>45352</v>
      </c>
      <c r="B122" t="s">
        <v>22</v>
      </c>
      <c r="C122" t="s">
        <v>681</v>
      </c>
      <c r="D122" t="s">
        <v>20</v>
      </c>
      <c r="E122" t="s">
        <v>696</v>
      </c>
      <c r="F122">
        <v>200</v>
      </c>
    </row>
    <row r="123" spans="1:6" x14ac:dyDescent="0.3">
      <c r="A123" s="1">
        <v>45352</v>
      </c>
      <c r="B123" t="s">
        <v>22</v>
      </c>
      <c r="C123" t="s">
        <v>12</v>
      </c>
      <c r="D123" t="s">
        <v>20</v>
      </c>
      <c r="E123" t="s">
        <v>696</v>
      </c>
      <c r="F123">
        <v>4</v>
      </c>
    </row>
    <row r="124" spans="1:6" x14ac:dyDescent="0.3">
      <c r="A124" s="1">
        <v>45352</v>
      </c>
      <c r="B124" t="s">
        <v>22</v>
      </c>
      <c r="C124" t="s">
        <v>246</v>
      </c>
      <c r="D124" t="s">
        <v>20</v>
      </c>
      <c r="E124" t="s">
        <v>696</v>
      </c>
      <c r="F124">
        <v>9004</v>
      </c>
    </row>
    <row r="125" spans="1:6" x14ac:dyDescent="0.3">
      <c r="A125" s="1">
        <v>45352</v>
      </c>
      <c r="B125" t="s">
        <v>22</v>
      </c>
      <c r="C125" t="s">
        <v>13</v>
      </c>
      <c r="D125" t="s">
        <v>20</v>
      </c>
      <c r="E125" t="s">
        <v>696</v>
      </c>
      <c r="F125">
        <v>1494</v>
      </c>
    </row>
    <row r="126" spans="1:6" x14ac:dyDescent="0.3">
      <c r="A126" s="1">
        <v>45352</v>
      </c>
      <c r="B126" t="s">
        <v>22</v>
      </c>
      <c r="C126" t="s">
        <v>11</v>
      </c>
      <c r="D126" t="s">
        <v>20</v>
      </c>
      <c r="E126" t="s">
        <v>696</v>
      </c>
      <c r="F126">
        <v>1356</v>
      </c>
    </row>
    <row r="127" spans="1:6" x14ac:dyDescent="0.3">
      <c r="A127" s="1">
        <v>45352</v>
      </c>
      <c r="B127" t="s">
        <v>22</v>
      </c>
      <c r="C127" t="s">
        <v>15</v>
      </c>
      <c r="D127" t="s">
        <v>20</v>
      </c>
      <c r="E127" t="s">
        <v>696</v>
      </c>
      <c r="F127">
        <v>116</v>
      </c>
    </row>
    <row r="128" spans="1:6" x14ac:dyDescent="0.3">
      <c r="A128" s="1">
        <v>45352</v>
      </c>
      <c r="B128" t="s">
        <v>22</v>
      </c>
      <c r="C128" t="s">
        <v>250</v>
      </c>
      <c r="D128" t="s">
        <v>20</v>
      </c>
      <c r="E128" t="s">
        <v>696</v>
      </c>
      <c r="F128">
        <v>495</v>
      </c>
    </row>
    <row r="129" spans="1:6" x14ac:dyDescent="0.3">
      <c r="A129" s="1">
        <v>45352</v>
      </c>
      <c r="B129" t="s">
        <v>22</v>
      </c>
      <c r="C129" t="s">
        <v>236</v>
      </c>
      <c r="D129" t="s">
        <v>20</v>
      </c>
      <c r="E129" t="s">
        <v>696</v>
      </c>
      <c r="F129">
        <v>202</v>
      </c>
    </row>
    <row r="130" spans="1:6" x14ac:dyDescent="0.3">
      <c r="A130" s="1">
        <v>45352</v>
      </c>
      <c r="B130" t="s">
        <v>22</v>
      </c>
      <c r="C130" t="s">
        <v>253</v>
      </c>
      <c r="D130" t="s">
        <v>20</v>
      </c>
      <c r="E130" t="s">
        <v>696</v>
      </c>
      <c r="F130">
        <v>3821</v>
      </c>
    </row>
    <row r="131" spans="1:6" x14ac:dyDescent="0.3">
      <c r="A131" s="1">
        <v>45352</v>
      </c>
      <c r="B131" t="s">
        <v>22</v>
      </c>
      <c r="C131" t="s">
        <v>255</v>
      </c>
      <c r="D131" t="s">
        <v>20</v>
      </c>
      <c r="E131" t="s">
        <v>696</v>
      </c>
      <c r="F131">
        <v>1226</v>
      </c>
    </row>
    <row r="132" spans="1:6" x14ac:dyDescent="0.3">
      <c r="A132" s="1">
        <v>45352</v>
      </c>
      <c r="B132" t="s">
        <v>22</v>
      </c>
      <c r="C132" t="s">
        <v>257</v>
      </c>
      <c r="D132" t="s">
        <v>20</v>
      </c>
      <c r="E132" t="s">
        <v>696</v>
      </c>
      <c r="F132">
        <v>1685</v>
      </c>
    </row>
    <row r="133" spans="1:6" x14ac:dyDescent="0.3">
      <c r="A133" s="1">
        <v>45352</v>
      </c>
      <c r="B133" t="s">
        <v>22</v>
      </c>
      <c r="C133" t="s">
        <v>259</v>
      </c>
      <c r="D133" t="s">
        <v>20</v>
      </c>
      <c r="E133" t="s">
        <v>696</v>
      </c>
      <c r="F133">
        <v>2045</v>
      </c>
    </row>
    <row r="134" spans="1:6" x14ac:dyDescent="0.3">
      <c r="A134" s="1">
        <v>45352</v>
      </c>
      <c r="B134" t="s">
        <v>22</v>
      </c>
      <c r="C134" t="s">
        <v>260</v>
      </c>
      <c r="D134" t="s">
        <v>20</v>
      </c>
      <c r="E134" t="s">
        <v>696</v>
      </c>
      <c r="F134">
        <v>847</v>
      </c>
    </row>
    <row r="135" spans="1:6" x14ac:dyDescent="0.3">
      <c r="A135" s="1">
        <v>45352</v>
      </c>
      <c r="B135" t="s">
        <v>22</v>
      </c>
      <c r="C135" t="s">
        <v>262</v>
      </c>
      <c r="D135" t="s">
        <v>20</v>
      </c>
      <c r="E135" t="s">
        <v>696</v>
      </c>
      <c r="F135">
        <v>646</v>
      </c>
    </row>
    <row r="136" spans="1:6" x14ac:dyDescent="0.3">
      <c r="A136" s="1">
        <v>45352</v>
      </c>
      <c r="B136" t="s">
        <v>22</v>
      </c>
      <c r="C136" t="s">
        <v>263</v>
      </c>
      <c r="D136" t="s">
        <v>20</v>
      </c>
      <c r="E136" t="s">
        <v>696</v>
      </c>
      <c r="F136">
        <v>2</v>
      </c>
    </row>
    <row r="137" spans="1:6" x14ac:dyDescent="0.3">
      <c r="A137" s="1">
        <v>45352</v>
      </c>
      <c r="B137" t="s">
        <v>22</v>
      </c>
      <c r="C137" t="s">
        <v>265</v>
      </c>
      <c r="D137" t="s">
        <v>20</v>
      </c>
      <c r="E137" t="s">
        <v>696</v>
      </c>
      <c r="F137">
        <v>29</v>
      </c>
    </row>
    <row r="138" spans="1:6" x14ac:dyDescent="0.3">
      <c r="A138" s="1">
        <v>45352</v>
      </c>
      <c r="B138" t="s">
        <v>23</v>
      </c>
      <c r="C138" t="s">
        <v>14</v>
      </c>
      <c r="D138" t="s">
        <v>16</v>
      </c>
      <c r="E138" t="s">
        <v>697</v>
      </c>
      <c r="F138">
        <v>26596</v>
      </c>
    </row>
    <row r="139" spans="1:6" x14ac:dyDescent="0.3">
      <c r="A139" s="1">
        <v>45352</v>
      </c>
      <c r="B139" t="s">
        <v>23</v>
      </c>
      <c r="C139" t="s">
        <v>6</v>
      </c>
      <c r="D139" t="s">
        <v>16</v>
      </c>
      <c r="E139" t="s">
        <v>697</v>
      </c>
      <c r="F139">
        <v>25324</v>
      </c>
    </row>
    <row r="140" spans="1:6" x14ac:dyDescent="0.3">
      <c r="A140" s="1">
        <v>45352</v>
      </c>
      <c r="B140" t="s">
        <v>23</v>
      </c>
      <c r="C140" t="s">
        <v>3</v>
      </c>
      <c r="D140" t="s">
        <v>16</v>
      </c>
      <c r="E140" t="s">
        <v>697</v>
      </c>
      <c r="F140">
        <v>18582</v>
      </c>
    </row>
    <row r="141" spans="1:6" x14ac:dyDescent="0.3">
      <c r="A141" s="1">
        <v>45352</v>
      </c>
      <c r="B141" t="s">
        <v>23</v>
      </c>
      <c r="C141" t="s">
        <v>8</v>
      </c>
      <c r="D141" t="s">
        <v>16</v>
      </c>
      <c r="E141" t="s">
        <v>697</v>
      </c>
      <c r="F141">
        <v>1272</v>
      </c>
    </row>
    <row r="142" spans="1:6" x14ac:dyDescent="0.3">
      <c r="A142" s="1">
        <v>45352</v>
      </c>
      <c r="B142" t="s">
        <v>23</v>
      </c>
      <c r="C142" t="s">
        <v>237</v>
      </c>
      <c r="D142" t="s">
        <v>16</v>
      </c>
      <c r="E142" t="s">
        <v>697</v>
      </c>
      <c r="F142">
        <v>318</v>
      </c>
    </row>
    <row r="143" spans="1:6" x14ac:dyDescent="0.3">
      <c r="A143" s="1">
        <v>45352</v>
      </c>
      <c r="B143" t="s">
        <v>23</v>
      </c>
      <c r="C143" t="s">
        <v>238</v>
      </c>
      <c r="D143" t="s">
        <v>16</v>
      </c>
      <c r="E143" t="s">
        <v>697</v>
      </c>
      <c r="F143">
        <v>237</v>
      </c>
    </row>
    <row r="144" spans="1:6" x14ac:dyDescent="0.3">
      <c r="A144" s="1">
        <v>45352</v>
      </c>
      <c r="B144" t="s">
        <v>23</v>
      </c>
      <c r="C144" t="s">
        <v>239</v>
      </c>
      <c r="D144" t="s">
        <v>16</v>
      </c>
      <c r="E144" t="s">
        <v>697</v>
      </c>
      <c r="F144">
        <v>717</v>
      </c>
    </row>
    <row r="145" spans="1:6" x14ac:dyDescent="0.3">
      <c r="A145" s="1">
        <v>45352</v>
      </c>
      <c r="B145" t="s">
        <v>23</v>
      </c>
      <c r="C145" t="s">
        <v>240</v>
      </c>
      <c r="D145" t="s">
        <v>16</v>
      </c>
      <c r="E145" t="s">
        <v>697</v>
      </c>
      <c r="F145">
        <v>1492898</v>
      </c>
    </row>
    <row r="146" spans="1:6" x14ac:dyDescent="0.3">
      <c r="A146" s="1">
        <v>45352</v>
      </c>
      <c r="B146" t="s">
        <v>23</v>
      </c>
      <c r="C146" t="s">
        <v>274</v>
      </c>
      <c r="D146" t="s">
        <v>16</v>
      </c>
      <c r="E146" t="s">
        <v>697</v>
      </c>
      <c r="F146">
        <v>519</v>
      </c>
    </row>
    <row r="147" spans="1:6" x14ac:dyDescent="0.3">
      <c r="A147" s="1">
        <v>45352</v>
      </c>
      <c r="B147" t="s">
        <v>23</v>
      </c>
      <c r="C147" t="s">
        <v>273</v>
      </c>
      <c r="D147" t="s">
        <v>16</v>
      </c>
      <c r="E147" t="s">
        <v>697</v>
      </c>
      <c r="F147">
        <v>7</v>
      </c>
    </row>
    <row r="148" spans="1:6" x14ac:dyDescent="0.3">
      <c r="A148" s="1">
        <v>45352</v>
      </c>
      <c r="B148" t="s">
        <v>23</v>
      </c>
      <c r="C148" t="s">
        <v>276</v>
      </c>
      <c r="D148" t="s">
        <v>16</v>
      </c>
      <c r="E148" t="s">
        <v>697</v>
      </c>
      <c r="F148">
        <v>578</v>
      </c>
    </row>
    <row r="149" spans="1:6" x14ac:dyDescent="0.3">
      <c r="A149" s="1">
        <v>45352</v>
      </c>
      <c r="B149" t="s">
        <v>23</v>
      </c>
      <c r="C149" t="s">
        <v>275</v>
      </c>
      <c r="D149" t="s">
        <v>16</v>
      </c>
      <c r="E149" t="s">
        <v>697</v>
      </c>
      <c r="F149">
        <v>18</v>
      </c>
    </row>
    <row r="150" spans="1:6" x14ac:dyDescent="0.3">
      <c r="A150" s="1">
        <v>45352</v>
      </c>
      <c r="B150" t="s">
        <v>23</v>
      </c>
      <c r="C150" t="s">
        <v>7</v>
      </c>
      <c r="D150" t="s">
        <v>16</v>
      </c>
      <c r="E150" t="s">
        <v>697</v>
      </c>
      <c r="F150">
        <v>24326</v>
      </c>
    </row>
    <row r="151" spans="1:6" x14ac:dyDescent="0.3">
      <c r="A151" s="1">
        <v>45352</v>
      </c>
      <c r="B151" t="s">
        <v>23</v>
      </c>
      <c r="C151" t="s">
        <v>5</v>
      </c>
      <c r="D151" t="s">
        <v>16</v>
      </c>
      <c r="E151" t="s">
        <v>697</v>
      </c>
      <c r="F151">
        <v>8893</v>
      </c>
    </row>
    <row r="152" spans="1:6" x14ac:dyDescent="0.3">
      <c r="A152" s="1">
        <v>45352</v>
      </c>
      <c r="B152" t="s">
        <v>23</v>
      </c>
      <c r="C152" t="s">
        <v>9</v>
      </c>
      <c r="D152" t="s">
        <v>16</v>
      </c>
      <c r="E152" t="s">
        <v>697</v>
      </c>
      <c r="F152">
        <v>5466</v>
      </c>
    </row>
    <row r="153" spans="1:6" x14ac:dyDescent="0.3">
      <c r="A153" s="1">
        <v>45352</v>
      </c>
      <c r="B153" t="s">
        <v>23</v>
      </c>
      <c r="C153" t="s">
        <v>4</v>
      </c>
      <c r="D153" t="s">
        <v>16</v>
      </c>
      <c r="E153" t="s">
        <v>697</v>
      </c>
      <c r="F153">
        <v>1476</v>
      </c>
    </row>
    <row r="154" spans="1:6" x14ac:dyDescent="0.3">
      <c r="A154" s="1">
        <v>45352</v>
      </c>
      <c r="B154" t="s">
        <v>23</v>
      </c>
      <c r="C154" t="s">
        <v>2</v>
      </c>
      <c r="D154" t="s">
        <v>16</v>
      </c>
      <c r="E154" t="s">
        <v>697</v>
      </c>
      <c r="F154">
        <v>3058</v>
      </c>
    </row>
    <row r="155" spans="1:6" x14ac:dyDescent="0.3">
      <c r="A155" s="1">
        <v>45352</v>
      </c>
      <c r="B155" t="s">
        <v>23</v>
      </c>
      <c r="C155" t="s">
        <v>10</v>
      </c>
      <c r="D155" t="s">
        <v>16</v>
      </c>
      <c r="E155" t="s">
        <v>697</v>
      </c>
      <c r="F155">
        <v>2313</v>
      </c>
    </row>
    <row r="156" spans="1:6" x14ac:dyDescent="0.3">
      <c r="A156" s="1">
        <v>45352</v>
      </c>
      <c r="B156" t="s">
        <v>23</v>
      </c>
      <c r="C156" t="s">
        <v>681</v>
      </c>
      <c r="D156" t="s">
        <v>16</v>
      </c>
      <c r="E156" t="s">
        <v>697</v>
      </c>
      <c r="F156">
        <v>1814</v>
      </c>
    </row>
    <row r="157" spans="1:6" x14ac:dyDescent="0.3">
      <c r="A157" s="1">
        <v>45352</v>
      </c>
      <c r="B157" t="s">
        <v>23</v>
      </c>
      <c r="C157" t="s">
        <v>12</v>
      </c>
      <c r="D157" t="s">
        <v>16</v>
      </c>
      <c r="E157" t="s">
        <v>697</v>
      </c>
      <c r="F157">
        <v>21</v>
      </c>
    </row>
    <row r="158" spans="1:6" x14ac:dyDescent="0.3">
      <c r="A158" s="1">
        <v>45352</v>
      </c>
      <c r="B158" t="s">
        <v>23</v>
      </c>
      <c r="C158" t="s">
        <v>246</v>
      </c>
      <c r="D158" t="s">
        <v>16</v>
      </c>
      <c r="E158" t="s">
        <v>697</v>
      </c>
      <c r="F158">
        <v>7055</v>
      </c>
    </row>
    <row r="159" spans="1:6" x14ac:dyDescent="0.3">
      <c r="A159" s="1">
        <v>45352</v>
      </c>
      <c r="B159" t="s">
        <v>23</v>
      </c>
      <c r="C159" t="s">
        <v>13</v>
      </c>
      <c r="D159" t="s">
        <v>16</v>
      </c>
      <c r="E159" t="s">
        <v>697</v>
      </c>
      <c r="F159">
        <v>3395</v>
      </c>
    </row>
    <row r="160" spans="1:6" x14ac:dyDescent="0.3">
      <c r="A160" s="1">
        <v>45352</v>
      </c>
      <c r="B160" t="s">
        <v>23</v>
      </c>
      <c r="C160" t="s">
        <v>11</v>
      </c>
      <c r="D160" t="s">
        <v>16</v>
      </c>
      <c r="E160" t="s">
        <v>697</v>
      </c>
      <c r="F160">
        <v>1074</v>
      </c>
    </row>
    <row r="161" spans="1:6" x14ac:dyDescent="0.3">
      <c r="A161" s="1">
        <v>45352</v>
      </c>
      <c r="B161" t="s">
        <v>23</v>
      </c>
      <c r="C161" t="s">
        <v>15</v>
      </c>
      <c r="D161" t="s">
        <v>16</v>
      </c>
      <c r="E161" t="s">
        <v>697</v>
      </c>
      <c r="F161">
        <v>141</v>
      </c>
    </row>
    <row r="162" spans="1:6" x14ac:dyDescent="0.3">
      <c r="A162" s="1">
        <v>45352</v>
      </c>
      <c r="B162" t="s">
        <v>23</v>
      </c>
      <c r="C162" t="s">
        <v>250</v>
      </c>
      <c r="D162" t="s">
        <v>16</v>
      </c>
      <c r="E162" t="s">
        <v>697</v>
      </c>
      <c r="F162">
        <v>826</v>
      </c>
    </row>
    <row r="163" spans="1:6" x14ac:dyDescent="0.3">
      <c r="A163" s="1">
        <v>45352</v>
      </c>
      <c r="B163" t="s">
        <v>23</v>
      </c>
      <c r="C163" t="s">
        <v>236</v>
      </c>
      <c r="D163" t="s">
        <v>16</v>
      </c>
      <c r="E163" t="s">
        <v>697</v>
      </c>
      <c r="F163">
        <v>451</v>
      </c>
    </row>
    <row r="164" spans="1:6" x14ac:dyDescent="0.3">
      <c r="A164" s="1">
        <v>45352</v>
      </c>
      <c r="B164" t="s">
        <v>23</v>
      </c>
      <c r="C164" t="s">
        <v>253</v>
      </c>
      <c r="D164" t="s">
        <v>16</v>
      </c>
      <c r="E164" t="s">
        <v>697</v>
      </c>
      <c r="F164">
        <v>1099</v>
      </c>
    </row>
    <row r="165" spans="1:6" x14ac:dyDescent="0.3">
      <c r="A165" s="1">
        <v>45352</v>
      </c>
      <c r="B165" t="s">
        <v>23</v>
      </c>
      <c r="C165" t="s">
        <v>255</v>
      </c>
      <c r="D165" t="s">
        <v>16</v>
      </c>
      <c r="E165" t="s">
        <v>697</v>
      </c>
      <c r="F165">
        <v>4893</v>
      </c>
    </row>
    <row r="166" spans="1:6" x14ac:dyDescent="0.3">
      <c r="A166" s="1">
        <v>45352</v>
      </c>
      <c r="B166" t="s">
        <v>23</v>
      </c>
      <c r="C166" t="s">
        <v>257</v>
      </c>
      <c r="D166" t="s">
        <v>16</v>
      </c>
      <c r="E166" t="s">
        <v>697</v>
      </c>
      <c r="F166">
        <v>1373</v>
      </c>
    </row>
    <row r="167" spans="1:6" x14ac:dyDescent="0.3">
      <c r="A167" s="1">
        <v>45352</v>
      </c>
      <c r="B167" t="s">
        <v>23</v>
      </c>
      <c r="C167" t="s">
        <v>259</v>
      </c>
      <c r="D167" t="s">
        <v>16</v>
      </c>
      <c r="E167" t="s">
        <v>697</v>
      </c>
      <c r="F167">
        <v>586</v>
      </c>
    </row>
    <row r="168" spans="1:6" x14ac:dyDescent="0.3">
      <c r="A168" s="1">
        <v>45352</v>
      </c>
      <c r="B168" t="s">
        <v>23</v>
      </c>
      <c r="C168" t="s">
        <v>260</v>
      </c>
      <c r="D168" t="s">
        <v>16</v>
      </c>
      <c r="E168" t="s">
        <v>697</v>
      </c>
      <c r="F168">
        <v>40</v>
      </c>
    </row>
    <row r="169" spans="1:6" x14ac:dyDescent="0.3">
      <c r="A169" s="1">
        <v>45352</v>
      </c>
      <c r="B169" t="s">
        <v>23</v>
      </c>
      <c r="C169" t="s">
        <v>262</v>
      </c>
      <c r="D169" t="s">
        <v>16</v>
      </c>
      <c r="E169" t="s">
        <v>697</v>
      </c>
      <c r="F169">
        <v>613</v>
      </c>
    </row>
    <row r="170" spans="1:6" x14ac:dyDescent="0.3">
      <c r="A170" s="1">
        <v>45352</v>
      </c>
      <c r="B170" t="s">
        <v>23</v>
      </c>
      <c r="C170" t="s">
        <v>263</v>
      </c>
      <c r="D170" t="s">
        <v>16</v>
      </c>
      <c r="E170" t="s">
        <v>697</v>
      </c>
      <c r="F170">
        <v>0</v>
      </c>
    </row>
    <row r="171" spans="1:6" x14ac:dyDescent="0.3">
      <c r="A171" s="1">
        <v>45352</v>
      </c>
      <c r="B171" t="s">
        <v>23</v>
      </c>
      <c r="C171" t="s">
        <v>265</v>
      </c>
      <c r="D171" t="s">
        <v>16</v>
      </c>
      <c r="E171" t="s">
        <v>697</v>
      </c>
      <c r="F171">
        <v>2</v>
      </c>
    </row>
    <row r="172" spans="1:6" x14ac:dyDescent="0.3">
      <c r="A172" s="1">
        <v>45352</v>
      </c>
      <c r="B172" t="s">
        <v>24</v>
      </c>
      <c r="C172" t="s">
        <v>14</v>
      </c>
      <c r="D172" t="s">
        <v>20</v>
      </c>
      <c r="E172" t="s">
        <v>697</v>
      </c>
      <c r="F172">
        <v>9453</v>
      </c>
    </row>
    <row r="173" spans="1:6" x14ac:dyDescent="0.3">
      <c r="A173" s="1">
        <v>45352</v>
      </c>
      <c r="B173" t="s">
        <v>24</v>
      </c>
      <c r="C173" t="s">
        <v>6</v>
      </c>
      <c r="D173" t="s">
        <v>20</v>
      </c>
      <c r="E173" t="s">
        <v>697</v>
      </c>
      <c r="F173">
        <v>9068</v>
      </c>
    </row>
    <row r="174" spans="1:6" x14ac:dyDescent="0.3">
      <c r="A174" s="1">
        <v>45352</v>
      </c>
      <c r="B174" t="s">
        <v>24</v>
      </c>
      <c r="C174" t="s">
        <v>3</v>
      </c>
      <c r="D174" t="s">
        <v>20</v>
      </c>
      <c r="E174" t="s">
        <v>697</v>
      </c>
      <c r="F174">
        <v>6576</v>
      </c>
    </row>
    <row r="175" spans="1:6" x14ac:dyDescent="0.3">
      <c r="A175" s="1">
        <v>45352</v>
      </c>
      <c r="B175" t="s">
        <v>24</v>
      </c>
      <c r="C175" t="s">
        <v>8</v>
      </c>
      <c r="D175" t="s">
        <v>20</v>
      </c>
      <c r="E175" t="s">
        <v>697</v>
      </c>
      <c r="F175">
        <v>385</v>
      </c>
    </row>
    <row r="176" spans="1:6" x14ac:dyDescent="0.3">
      <c r="A176" s="1">
        <v>45352</v>
      </c>
      <c r="B176" t="s">
        <v>24</v>
      </c>
      <c r="C176" t="s">
        <v>237</v>
      </c>
      <c r="D176" t="s">
        <v>20</v>
      </c>
      <c r="E176" t="s">
        <v>697</v>
      </c>
      <c r="F176">
        <v>93</v>
      </c>
    </row>
    <row r="177" spans="1:6" x14ac:dyDescent="0.3">
      <c r="A177" s="1">
        <v>45352</v>
      </c>
      <c r="B177" t="s">
        <v>24</v>
      </c>
      <c r="C177" t="s">
        <v>238</v>
      </c>
      <c r="D177" t="s">
        <v>20</v>
      </c>
      <c r="E177" t="s">
        <v>697</v>
      </c>
      <c r="F177">
        <v>79</v>
      </c>
    </row>
    <row r="178" spans="1:6" x14ac:dyDescent="0.3">
      <c r="A178" s="1">
        <v>45352</v>
      </c>
      <c r="B178" t="s">
        <v>24</v>
      </c>
      <c r="C178" t="s">
        <v>239</v>
      </c>
      <c r="D178" t="s">
        <v>20</v>
      </c>
      <c r="E178" t="s">
        <v>697</v>
      </c>
      <c r="F178">
        <v>213</v>
      </c>
    </row>
    <row r="179" spans="1:6" x14ac:dyDescent="0.3">
      <c r="A179" s="1">
        <v>45352</v>
      </c>
      <c r="B179" t="s">
        <v>24</v>
      </c>
      <c r="C179" t="s">
        <v>240</v>
      </c>
      <c r="D179" t="s">
        <v>20</v>
      </c>
      <c r="E179" t="s">
        <v>697</v>
      </c>
      <c r="F179">
        <v>546083</v>
      </c>
    </row>
    <row r="180" spans="1:6" x14ac:dyDescent="0.3">
      <c r="A180" s="1">
        <v>45352</v>
      </c>
      <c r="B180" t="s">
        <v>24</v>
      </c>
      <c r="C180" t="s">
        <v>274</v>
      </c>
      <c r="D180" t="s">
        <v>20</v>
      </c>
      <c r="E180" t="s">
        <v>697</v>
      </c>
      <c r="F180">
        <v>517</v>
      </c>
    </row>
    <row r="181" spans="1:6" x14ac:dyDescent="0.3">
      <c r="A181" s="1">
        <v>45352</v>
      </c>
      <c r="B181" t="s">
        <v>24</v>
      </c>
      <c r="C181" t="s">
        <v>273</v>
      </c>
      <c r="D181" t="s">
        <v>20</v>
      </c>
      <c r="E181" t="s">
        <v>697</v>
      </c>
      <c r="F181">
        <v>8</v>
      </c>
    </row>
    <row r="182" spans="1:6" x14ac:dyDescent="0.3">
      <c r="A182" s="1">
        <v>45352</v>
      </c>
      <c r="B182" t="s">
        <v>24</v>
      </c>
      <c r="C182" t="s">
        <v>276</v>
      </c>
      <c r="D182" t="s">
        <v>20</v>
      </c>
      <c r="E182" t="s">
        <v>697</v>
      </c>
      <c r="F182">
        <v>568</v>
      </c>
    </row>
    <row r="183" spans="1:6" x14ac:dyDescent="0.3">
      <c r="A183" s="1">
        <v>45352</v>
      </c>
      <c r="B183" t="s">
        <v>24</v>
      </c>
      <c r="C183" t="s">
        <v>275</v>
      </c>
      <c r="D183" t="s">
        <v>20</v>
      </c>
      <c r="E183" t="s">
        <v>697</v>
      </c>
      <c r="F183">
        <v>15</v>
      </c>
    </row>
    <row r="184" spans="1:6" x14ac:dyDescent="0.3">
      <c r="A184" s="1">
        <v>45352</v>
      </c>
      <c r="B184" t="s">
        <v>24</v>
      </c>
      <c r="C184" t="s">
        <v>7</v>
      </c>
      <c r="D184" t="s">
        <v>20</v>
      </c>
      <c r="E184" t="s">
        <v>697</v>
      </c>
      <c r="F184">
        <v>8215</v>
      </c>
    </row>
    <row r="185" spans="1:6" x14ac:dyDescent="0.3">
      <c r="A185" s="1">
        <v>45352</v>
      </c>
      <c r="B185" t="s">
        <v>24</v>
      </c>
      <c r="C185" t="s">
        <v>5</v>
      </c>
      <c r="D185" t="s">
        <v>20</v>
      </c>
      <c r="E185" t="s">
        <v>697</v>
      </c>
      <c r="F185">
        <v>3656</v>
      </c>
    </row>
    <row r="186" spans="1:6" x14ac:dyDescent="0.3">
      <c r="A186" s="1">
        <v>45352</v>
      </c>
      <c r="B186" t="s">
        <v>24</v>
      </c>
      <c r="C186" t="s">
        <v>9</v>
      </c>
      <c r="D186" t="s">
        <v>20</v>
      </c>
      <c r="E186" t="s">
        <v>697</v>
      </c>
      <c r="F186">
        <v>1834</v>
      </c>
    </row>
    <row r="187" spans="1:6" x14ac:dyDescent="0.3">
      <c r="A187" s="1">
        <v>45352</v>
      </c>
      <c r="B187" t="s">
        <v>24</v>
      </c>
      <c r="C187" t="s">
        <v>4</v>
      </c>
      <c r="D187" t="s">
        <v>20</v>
      </c>
      <c r="E187" t="s">
        <v>697</v>
      </c>
      <c r="F187">
        <v>482</v>
      </c>
    </row>
    <row r="188" spans="1:6" x14ac:dyDescent="0.3">
      <c r="A188" s="1">
        <v>45352</v>
      </c>
      <c r="B188" t="s">
        <v>24</v>
      </c>
      <c r="C188" t="s">
        <v>2</v>
      </c>
      <c r="D188" t="s">
        <v>20</v>
      </c>
      <c r="E188" t="s">
        <v>697</v>
      </c>
      <c r="F188">
        <v>996</v>
      </c>
    </row>
    <row r="189" spans="1:6" x14ac:dyDescent="0.3">
      <c r="A189" s="1">
        <v>45352</v>
      </c>
      <c r="B189" t="s">
        <v>24</v>
      </c>
      <c r="C189" t="s">
        <v>10</v>
      </c>
      <c r="D189" t="s">
        <v>20</v>
      </c>
      <c r="E189" t="s">
        <v>697</v>
      </c>
      <c r="F189">
        <v>959</v>
      </c>
    </row>
    <row r="190" spans="1:6" x14ac:dyDescent="0.3">
      <c r="A190" s="1">
        <v>45352</v>
      </c>
      <c r="B190" t="s">
        <v>24</v>
      </c>
      <c r="C190" t="s">
        <v>681</v>
      </c>
      <c r="D190" t="s">
        <v>20</v>
      </c>
      <c r="E190" t="s">
        <v>697</v>
      </c>
      <c r="F190">
        <v>370</v>
      </c>
    </row>
    <row r="191" spans="1:6" x14ac:dyDescent="0.3">
      <c r="A191" s="1">
        <v>45352</v>
      </c>
      <c r="B191" t="s">
        <v>24</v>
      </c>
      <c r="C191" t="s">
        <v>12</v>
      </c>
      <c r="D191" t="s">
        <v>20</v>
      </c>
      <c r="E191" t="s">
        <v>697</v>
      </c>
      <c r="F191">
        <v>2</v>
      </c>
    </row>
    <row r="192" spans="1:6" x14ac:dyDescent="0.3">
      <c r="A192" s="1">
        <v>45352</v>
      </c>
      <c r="B192" t="s">
        <v>24</v>
      </c>
      <c r="C192" t="s">
        <v>246</v>
      </c>
      <c r="D192" t="s">
        <v>20</v>
      </c>
      <c r="E192" t="s">
        <v>697</v>
      </c>
      <c r="F192">
        <v>2712</v>
      </c>
    </row>
    <row r="193" spans="1:6" x14ac:dyDescent="0.3">
      <c r="A193" s="1">
        <v>45352</v>
      </c>
      <c r="B193" t="s">
        <v>24</v>
      </c>
      <c r="C193" t="s">
        <v>13</v>
      </c>
      <c r="D193" t="s">
        <v>20</v>
      </c>
      <c r="E193" t="s">
        <v>697</v>
      </c>
      <c r="F193">
        <v>548</v>
      </c>
    </row>
    <row r="194" spans="1:6" x14ac:dyDescent="0.3">
      <c r="A194" s="1">
        <v>45352</v>
      </c>
      <c r="B194" t="s">
        <v>24</v>
      </c>
      <c r="C194" t="s">
        <v>11</v>
      </c>
      <c r="D194" t="s">
        <v>20</v>
      </c>
      <c r="E194" t="s">
        <v>697</v>
      </c>
      <c r="F194">
        <v>378</v>
      </c>
    </row>
    <row r="195" spans="1:6" x14ac:dyDescent="0.3">
      <c r="A195" s="1">
        <v>45352</v>
      </c>
      <c r="B195" t="s">
        <v>24</v>
      </c>
      <c r="C195" t="s">
        <v>15</v>
      </c>
      <c r="D195" t="s">
        <v>20</v>
      </c>
      <c r="E195" t="s">
        <v>697</v>
      </c>
      <c r="F195">
        <v>63</v>
      </c>
    </row>
    <row r="196" spans="1:6" x14ac:dyDescent="0.3">
      <c r="A196" s="1">
        <v>45352</v>
      </c>
      <c r="B196" t="s">
        <v>24</v>
      </c>
      <c r="C196" t="s">
        <v>250</v>
      </c>
      <c r="D196" t="s">
        <v>20</v>
      </c>
      <c r="E196" t="s">
        <v>697</v>
      </c>
      <c r="F196">
        <v>400</v>
      </c>
    </row>
    <row r="197" spans="1:6" x14ac:dyDescent="0.3">
      <c r="A197" s="1">
        <v>45352</v>
      </c>
      <c r="B197" t="s">
        <v>24</v>
      </c>
      <c r="C197" t="s">
        <v>236</v>
      </c>
      <c r="D197" t="s">
        <v>20</v>
      </c>
      <c r="E197" t="s">
        <v>697</v>
      </c>
      <c r="F197">
        <v>112</v>
      </c>
    </row>
    <row r="198" spans="1:6" x14ac:dyDescent="0.3">
      <c r="A198" s="1">
        <v>45352</v>
      </c>
      <c r="B198" t="s">
        <v>24</v>
      </c>
      <c r="C198" t="s">
        <v>253</v>
      </c>
      <c r="D198" t="s">
        <v>20</v>
      </c>
      <c r="E198" t="s">
        <v>697</v>
      </c>
      <c r="F198">
        <v>593</v>
      </c>
    </row>
    <row r="199" spans="1:6" x14ac:dyDescent="0.3">
      <c r="A199" s="1">
        <v>45352</v>
      </c>
      <c r="B199" t="s">
        <v>24</v>
      </c>
      <c r="C199" t="s">
        <v>255</v>
      </c>
      <c r="D199" t="s">
        <v>20</v>
      </c>
      <c r="E199" t="s">
        <v>697</v>
      </c>
      <c r="F199">
        <v>1452</v>
      </c>
    </row>
    <row r="200" spans="1:6" x14ac:dyDescent="0.3">
      <c r="A200" s="1">
        <v>45352</v>
      </c>
      <c r="B200" t="s">
        <v>24</v>
      </c>
      <c r="C200" t="s">
        <v>257</v>
      </c>
      <c r="D200" t="s">
        <v>20</v>
      </c>
      <c r="E200" t="s">
        <v>697</v>
      </c>
      <c r="F200">
        <v>588</v>
      </c>
    </row>
    <row r="201" spans="1:6" x14ac:dyDescent="0.3">
      <c r="A201" s="1">
        <v>45352</v>
      </c>
      <c r="B201" t="s">
        <v>24</v>
      </c>
      <c r="C201" t="s">
        <v>259</v>
      </c>
      <c r="D201" t="s">
        <v>20</v>
      </c>
      <c r="E201" t="s">
        <v>697</v>
      </c>
      <c r="F201">
        <v>11</v>
      </c>
    </row>
    <row r="202" spans="1:6" x14ac:dyDescent="0.3">
      <c r="A202" s="1">
        <v>45352</v>
      </c>
      <c r="B202" t="s">
        <v>24</v>
      </c>
      <c r="C202" t="s">
        <v>260</v>
      </c>
      <c r="D202" t="s">
        <v>20</v>
      </c>
      <c r="E202" t="s">
        <v>697</v>
      </c>
      <c r="F202">
        <v>9</v>
      </c>
    </row>
    <row r="203" spans="1:6" x14ac:dyDescent="0.3">
      <c r="A203" s="1">
        <v>45352</v>
      </c>
      <c r="B203" t="s">
        <v>24</v>
      </c>
      <c r="C203" t="s">
        <v>262</v>
      </c>
      <c r="D203" t="s">
        <v>20</v>
      </c>
      <c r="E203" t="s">
        <v>697</v>
      </c>
      <c r="F203">
        <v>283</v>
      </c>
    </row>
    <row r="204" spans="1:6" x14ac:dyDescent="0.3">
      <c r="A204" s="1">
        <v>45352</v>
      </c>
      <c r="B204" t="s">
        <v>24</v>
      </c>
      <c r="C204" t="s">
        <v>263</v>
      </c>
      <c r="D204" t="s">
        <v>20</v>
      </c>
      <c r="E204" t="s">
        <v>697</v>
      </c>
      <c r="F204">
        <v>0</v>
      </c>
    </row>
    <row r="205" spans="1:6" x14ac:dyDescent="0.3">
      <c r="A205" s="1">
        <v>45352</v>
      </c>
      <c r="B205" t="s">
        <v>24</v>
      </c>
      <c r="C205" t="s">
        <v>265</v>
      </c>
      <c r="D205" t="s">
        <v>20</v>
      </c>
      <c r="E205" t="s">
        <v>697</v>
      </c>
      <c r="F205">
        <v>0</v>
      </c>
    </row>
    <row r="206" spans="1:6" x14ac:dyDescent="0.3">
      <c r="A206" s="1">
        <v>45352</v>
      </c>
      <c r="B206" t="s">
        <v>25</v>
      </c>
      <c r="C206" t="s">
        <v>14</v>
      </c>
      <c r="D206" t="s">
        <v>19</v>
      </c>
      <c r="E206" t="s">
        <v>698</v>
      </c>
      <c r="F206">
        <v>43972</v>
      </c>
    </row>
    <row r="207" spans="1:6" x14ac:dyDescent="0.3">
      <c r="A207" s="1">
        <v>45352</v>
      </c>
      <c r="B207" t="s">
        <v>25</v>
      </c>
      <c r="C207" t="s">
        <v>6</v>
      </c>
      <c r="D207" t="s">
        <v>19</v>
      </c>
      <c r="E207" t="s">
        <v>698</v>
      </c>
      <c r="F207">
        <v>37172</v>
      </c>
    </row>
    <row r="208" spans="1:6" x14ac:dyDescent="0.3">
      <c r="A208" s="1">
        <v>45352</v>
      </c>
      <c r="B208" t="s">
        <v>25</v>
      </c>
      <c r="C208" t="s">
        <v>3</v>
      </c>
      <c r="D208" t="s">
        <v>19</v>
      </c>
      <c r="E208" t="s">
        <v>698</v>
      </c>
      <c r="F208">
        <v>20345</v>
      </c>
    </row>
    <row r="209" spans="1:6" x14ac:dyDescent="0.3">
      <c r="A209" s="1">
        <v>45352</v>
      </c>
      <c r="B209" t="s">
        <v>25</v>
      </c>
      <c r="C209" t="s">
        <v>8</v>
      </c>
      <c r="D209" t="s">
        <v>19</v>
      </c>
      <c r="E209" t="s">
        <v>698</v>
      </c>
      <c r="F209">
        <v>6800</v>
      </c>
    </row>
    <row r="210" spans="1:6" x14ac:dyDescent="0.3">
      <c r="A210" s="1">
        <v>45352</v>
      </c>
      <c r="B210" t="s">
        <v>25</v>
      </c>
      <c r="C210" t="s">
        <v>237</v>
      </c>
      <c r="D210" t="s">
        <v>19</v>
      </c>
      <c r="E210" t="s">
        <v>698</v>
      </c>
      <c r="F210">
        <v>1377</v>
      </c>
    </row>
    <row r="211" spans="1:6" x14ac:dyDescent="0.3">
      <c r="A211" s="1">
        <v>45352</v>
      </c>
      <c r="B211" t="s">
        <v>25</v>
      </c>
      <c r="C211" t="s">
        <v>238</v>
      </c>
      <c r="D211" t="s">
        <v>19</v>
      </c>
      <c r="E211" t="s">
        <v>698</v>
      </c>
      <c r="F211">
        <v>710</v>
      </c>
    </row>
    <row r="212" spans="1:6" x14ac:dyDescent="0.3">
      <c r="A212" s="1">
        <v>45352</v>
      </c>
      <c r="B212" t="s">
        <v>25</v>
      </c>
      <c r="C212" t="s">
        <v>239</v>
      </c>
      <c r="D212" t="s">
        <v>19</v>
      </c>
      <c r="E212" t="s">
        <v>698</v>
      </c>
      <c r="F212">
        <v>4713</v>
      </c>
    </row>
    <row r="213" spans="1:6" x14ac:dyDescent="0.3">
      <c r="A213" s="1">
        <v>45352</v>
      </c>
      <c r="B213" t="s">
        <v>25</v>
      </c>
      <c r="C213" t="s">
        <v>240</v>
      </c>
      <c r="D213" t="s">
        <v>19</v>
      </c>
      <c r="E213" t="s">
        <v>698</v>
      </c>
      <c r="F213">
        <v>12472460</v>
      </c>
    </row>
    <row r="214" spans="1:6" x14ac:dyDescent="0.3">
      <c r="A214" s="1">
        <v>45352</v>
      </c>
      <c r="B214" t="s">
        <v>25</v>
      </c>
      <c r="C214" t="s">
        <v>274</v>
      </c>
      <c r="D214" t="s">
        <v>19</v>
      </c>
      <c r="E214" t="s">
        <v>698</v>
      </c>
      <c r="F214">
        <v>1863</v>
      </c>
    </row>
    <row r="215" spans="1:6" x14ac:dyDescent="0.3">
      <c r="A215" s="1">
        <v>45352</v>
      </c>
      <c r="B215" t="s">
        <v>25</v>
      </c>
      <c r="C215" t="s">
        <v>273</v>
      </c>
      <c r="D215" t="s">
        <v>19</v>
      </c>
      <c r="E215" t="s">
        <v>698</v>
      </c>
      <c r="F215">
        <v>289</v>
      </c>
    </row>
    <row r="216" spans="1:6" x14ac:dyDescent="0.3">
      <c r="A216" s="1">
        <v>45352</v>
      </c>
      <c r="B216" t="s">
        <v>25</v>
      </c>
      <c r="C216" t="s">
        <v>276</v>
      </c>
      <c r="D216" t="s">
        <v>19</v>
      </c>
      <c r="E216" t="s">
        <v>698</v>
      </c>
      <c r="F216">
        <v>2459</v>
      </c>
    </row>
    <row r="217" spans="1:6" x14ac:dyDescent="0.3">
      <c r="A217" s="1">
        <v>45352</v>
      </c>
      <c r="B217" t="s">
        <v>25</v>
      </c>
      <c r="C217" t="s">
        <v>275</v>
      </c>
      <c r="D217" t="s">
        <v>19</v>
      </c>
      <c r="E217" t="s">
        <v>698</v>
      </c>
      <c r="F217">
        <v>672</v>
      </c>
    </row>
    <row r="218" spans="1:6" x14ac:dyDescent="0.3">
      <c r="A218" s="1">
        <v>45352</v>
      </c>
      <c r="B218" t="s">
        <v>25</v>
      </c>
      <c r="C218" t="s">
        <v>7</v>
      </c>
      <c r="D218" t="s">
        <v>19</v>
      </c>
      <c r="E218" t="s">
        <v>698</v>
      </c>
      <c r="F218">
        <v>38141</v>
      </c>
    </row>
    <row r="219" spans="1:6" x14ac:dyDescent="0.3">
      <c r="A219" s="1">
        <v>45352</v>
      </c>
      <c r="B219" t="s">
        <v>25</v>
      </c>
      <c r="C219" t="s">
        <v>5</v>
      </c>
      <c r="D219" t="s">
        <v>19</v>
      </c>
      <c r="E219" t="s">
        <v>698</v>
      </c>
      <c r="F219">
        <v>18577</v>
      </c>
    </row>
    <row r="220" spans="1:6" x14ac:dyDescent="0.3">
      <c r="A220" s="1">
        <v>45352</v>
      </c>
      <c r="B220" t="s">
        <v>25</v>
      </c>
      <c r="C220" t="s">
        <v>9</v>
      </c>
      <c r="D220" t="s">
        <v>19</v>
      </c>
      <c r="E220" t="s">
        <v>698</v>
      </c>
      <c r="F220">
        <v>8032</v>
      </c>
    </row>
    <row r="221" spans="1:6" x14ac:dyDescent="0.3">
      <c r="A221" s="1">
        <v>45352</v>
      </c>
      <c r="B221" t="s">
        <v>25</v>
      </c>
      <c r="C221" t="s">
        <v>4</v>
      </c>
      <c r="D221" t="s">
        <v>19</v>
      </c>
      <c r="E221" t="s">
        <v>698</v>
      </c>
      <c r="F221">
        <v>1969</v>
      </c>
    </row>
    <row r="222" spans="1:6" x14ac:dyDescent="0.3">
      <c r="A222" s="1">
        <v>45352</v>
      </c>
      <c r="B222" t="s">
        <v>25</v>
      </c>
      <c r="C222" t="s">
        <v>2</v>
      </c>
      <c r="D222" t="s">
        <v>19</v>
      </c>
      <c r="E222" t="s">
        <v>698</v>
      </c>
      <c r="F222">
        <v>3623</v>
      </c>
    </row>
    <row r="223" spans="1:6" x14ac:dyDescent="0.3">
      <c r="A223" s="1">
        <v>45352</v>
      </c>
      <c r="B223" t="s">
        <v>25</v>
      </c>
      <c r="C223" t="s">
        <v>10</v>
      </c>
      <c r="D223" t="s">
        <v>19</v>
      </c>
      <c r="E223" t="s">
        <v>698</v>
      </c>
      <c r="F223">
        <v>4578</v>
      </c>
    </row>
    <row r="224" spans="1:6" x14ac:dyDescent="0.3">
      <c r="A224" s="1">
        <v>45352</v>
      </c>
      <c r="B224" t="s">
        <v>25</v>
      </c>
      <c r="C224" t="s">
        <v>681</v>
      </c>
      <c r="D224" t="s">
        <v>19</v>
      </c>
      <c r="E224" t="s">
        <v>698</v>
      </c>
      <c r="F224">
        <v>1912</v>
      </c>
    </row>
    <row r="225" spans="1:6" x14ac:dyDescent="0.3">
      <c r="A225" s="1">
        <v>45352</v>
      </c>
      <c r="B225" t="s">
        <v>25</v>
      </c>
      <c r="C225" t="s">
        <v>12</v>
      </c>
      <c r="D225" t="s">
        <v>19</v>
      </c>
      <c r="E225" t="s">
        <v>698</v>
      </c>
      <c r="F225">
        <v>66</v>
      </c>
    </row>
    <row r="226" spans="1:6" x14ac:dyDescent="0.3">
      <c r="A226" s="1">
        <v>45352</v>
      </c>
      <c r="B226" t="s">
        <v>25</v>
      </c>
      <c r="C226" t="s">
        <v>246</v>
      </c>
      <c r="D226" t="s">
        <v>19</v>
      </c>
      <c r="E226" t="s">
        <v>698</v>
      </c>
      <c r="F226">
        <v>9231</v>
      </c>
    </row>
    <row r="227" spans="1:6" x14ac:dyDescent="0.3">
      <c r="A227" s="1">
        <v>45352</v>
      </c>
      <c r="B227" t="s">
        <v>25</v>
      </c>
      <c r="C227" t="s">
        <v>13</v>
      </c>
      <c r="D227" t="s">
        <v>19</v>
      </c>
      <c r="E227" t="s">
        <v>698</v>
      </c>
      <c r="F227">
        <v>1940</v>
      </c>
    </row>
    <row r="228" spans="1:6" x14ac:dyDescent="0.3">
      <c r="A228" s="1">
        <v>45352</v>
      </c>
      <c r="B228" t="s">
        <v>25</v>
      </c>
      <c r="C228" t="s">
        <v>11</v>
      </c>
      <c r="D228" t="s">
        <v>19</v>
      </c>
      <c r="E228" t="s">
        <v>698</v>
      </c>
      <c r="F228">
        <v>2826</v>
      </c>
    </row>
    <row r="229" spans="1:6" x14ac:dyDescent="0.3">
      <c r="A229" s="1">
        <v>45352</v>
      </c>
      <c r="B229" t="s">
        <v>25</v>
      </c>
      <c r="C229" t="s">
        <v>15</v>
      </c>
      <c r="D229" t="s">
        <v>19</v>
      </c>
      <c r="E229" t="s">
        <v>698</v>
      </c>
      <c r="F229">
        <v>116</v>
      </c>
    </row>
    <row r="230" spans="1:6" x14ac:dyDescent="0.3">
      <c r="A230" s="1">
        <v>45352</v>
      </c>
      <c r="B230" t="s">
        <v>25</v>
      </c>
      <c r="C230" t="s">
        <v>250</v>
      </c>
      <c r="D230" t="s">
        <v>19</v>
      </c>
      <c r="E230" t="s">
        <v>698</v>
      </c>
      <c r="F230">
        <v>510</v>
      </c>
    </row>
    <row r="231" spans="1:6" x14ac:dyDescent="0.3">
      <c r="A231" s="1">
        <v>45352</v>
      </c>
      <c r="B231" t="s">
        <v>25</v>
      </c>
      <c r="C231" t="s">
        <v>236</v>
      </c>
      <c r="D231" t="s">
        <v>19</v>
      </c>
      <c r="E231" t="s">
        <v>698</v>
      </c>
      <c r="F231">
        <v>52</v>
      </c>
    </row>
    <row r="232" spans="1:6" x14ac:dyDescent="0.3">
      <c r="A232" s="1">
        <v>45352</v>
      </c>
      <c r="B232" t="s">
        <v>25</v>
      </c>
      <c r="C232" t="s">
        <v>253</v>
      </c>
      <c r="D232" t="s">
        <v>19</v>
      </c>
      <c r="E232" t="s">
        <v>698</v>
      </c>
      <c r="F232">
        <v>6343</v>
      </c>
    </row>
    <row r="233" spans="1:6" x14ac:dyDescent="0.3">
      <c r="A233" s="1">
        <v>45352</v>
      </c>
      <c r="B233" t="s">
        <v>25</v>
      </c>
      <c r="C233" t="s">
        <v>255</v>
      </c>
      <c r="D233" t="s">
        <v>19</v>
      </c>
      <c r="E233" t="s">
        <v>698</v>
      </c>
      <c r="F233">
        <v>8856</v>
      </c>
    </row>
    <row r="234" spans="1:6" x14ac:dyDescent="0.3">
      <c r="A234" s="1">
        <v>45352</v>
      </c>
      <c r="B234" t="s">
        <v>25</v>
      </c>
      <c r="C234" t="s">
        <v>257</v>
      </c>
      <c r="D234" t="s">
        <v>19</v>
      </c>
      <c r="E234" t="s">
        <v>698</v>
      </c>
      <c r="F234">
        <v>4812</v>
      </c>
    </row>
    <row r="235" spans="1:6" x14ac:dyDescent="0.3">
      <c r="A235" s="1">
        <v>45352</v>
      </c>
      <c r="B235" t="s">
        <v>25</v>
      </c>
      <c r="C235" t="s">
        <v>259</v>
      </c>
      <c r="D235" t="s">
        <v>19</v>
      </c>
      <c r="E235" t="s">
        <v>698</v>
      </c>
      <c r="F235">
        <v>153</v>
      </c>
    </row>
    <row r="236" spans="1:6" x14ac:dyDescent="0.3">
      <c r="A236" s="1">
        <v>45352</v>
      </c>
      <c r="B236" t="s">
        <v>25</v>
      </c>
      <c r="C236" t="s">
        <v>260</v>
      </c>
      <c r="D236" t="s">
        <v>19</v>
      </c>
      <c r="E236" t="s">
        <v>698</v>
      </c>
      <c r="F236">
        <v>1452</v>
      </c>
    </row>
    <row r="237" spans="1:6" x14ac:dyDescent="0.3">
      <c r="A237" s="1">
        <v>45352</v>
      </c>
      <c r="B237" t="s">
        <v>25</v>
      </c>
      <c r="C237" t="s">
        <v>262</v>
      </c>
      <c r="D237" t="s">
        <v>19</v>
      </c>
      <c r="E237" t="s">
        <v>698</v>
      </c>
      <c r="F237">
        <v>760</v>
      </c>
    </row>
    <row r="238" spans="1:6" x14ac:dyDescent="0.3">
      <c r="A238" s="1">
        <v>45352</v>
      </c>
      <c r="B238" t="s">
        <v>25</v>
      </c>
      <c r="C238" t="s">
        <v>263</v>
      </c>
      <c r="D238" t="s">
        <v>19</v>
      </c>
      <c r="E238" t="s">
        <v>698</v>
      </c>
      <c r="F238">
        <v>0</v>
      </c>
    </row>
    <row r="239" spans="1:6" x14ac:dyDescent="0.3">
      <c r="A239" s="1">
        <v>45352</v>
      </c>
      <c r="B239" t="s">
        <v>25</v>
      </c>
      <c r="C239" t="s">
        <v>265</v>
      </c>
      <c r="D239" t="s">
        <v>19</v>
      </c>
      <c r="E239" t="s">
        <v>698</v>
      </c>
      <c r="F239">
        <v>1492</v>
      </c>
    </row>
    <row r="240" spans="1:6" x14ac:dyDescent="0.3">
      <c r="A240" s="1">
        <v>45352</v>
      </c>
      <c r="B240" t="s">
        <v>37</v>
      </c>
      <c r="C240" t="s">
        <v>14</v>
      </c>
      <c r="D240" t="s">
        <v>19</v>
      </c>
      <c r="E240" t="s">
        <v>699</v>
      </c>
      <c r="F240">
        <v>56998</v>
      </c>
    </row>
    <row r="241" spans="1:6" x14ac:dyDescent="0.3">
      <c r="A241" s="1">
        <v>45352</v>
      </c>
      <c r="B241" t="s">
        <v>37</v>
      </c>
      <c r="C241" t="s">
        <v>6</v>
      </c>
      <c r="D241" t="s">
        <v>19</v>
      </c>
      <c r="E241" t="s">
        <v>699</v>
      </c>
      <c r="F241">
        <v>50844</v>
      </c>
    </row>
    <row r="242" spans="1:6" x14ac:dyDescent="0.3">
      <c r="A242" s="1">
        <v>45352</v>
      </c>
      <c r="B242" t="s">
        <v>37</v>
      </c>
      <c r="C242" t="s">
        <v>3</v>
      </c>
      <c r="D242" t="s">
        <v>19</v>
      </c>
      <c r="E242" t="s">
        <v>699</v>
      </c>
      <c r="F242">
        <v>32033</v>
      </c>
    </row>
    <row r="243" spans="1:6" x14ac:dyDescent="0.3">
      <c r="A243" s="1">
        <v>45352</v>
      </c>
      <c r="B243" t="s">
        <v>37</v>
      </c>
      <c r="C243" t="s">
        <v>8</v>
      </c>
      <c r="D243" t="s">
        <v>19</v>
      </c>
      <c r="E243" t="s">
        <v>699</v>
      </c>
      <c r="F243">
        <v>6152</v>
      </c>
    </row>
    <row r="244" spans="1:6" x14ac:dyDescent="0.3">
      <c r="A244" s="1">
        <v>45352</v>
      </c>
      <c r="B244" t="s">
        <v>37</v>
      </c>
      <c r="C244" t="s">
        <v>237</v>
      </c>
      <c r="D244" t="s">
        <v>19</v>
      </c>
      <c r="E244" t="s">
        <v>699</v>
      </c>
      <c r="F244">
        <v>1492</v>
      </c>
    </row>
    <row r="245" spans="1:6" x14ac:dyDescent="0.3">
      <c r="A245" s="1">
        <v>45352</v>
      </c>
      <c r="B245" t="s">
        <v>37</v>
      </c>
      <c r="C245" t="s">
        <v>238</v>
      </c>
      <c r="D245" t="s">
        <v>19</v>
      </c>
      <c r="E245" t="s">
        <v>699</v>
      </c>
      <c r="F245">
        <v>728</v>
      </c>
    </row>
    <row r="246" spans="1:6" x14ac:dyDescent="0.3">
      <c r="A246" s="1">
        <v>45352</v>
      </c>
      <c r="B246" t="s">
        <v>37</v>
      </c>
      <c r="C246" t="s">
        <v>239</v>
      </c>
      <c r="D246" t="s">
        <v>19</v>
      </c>
      <c r="E246" t="s">
        <v>699</v>
      </c>
      <c r="F246">
        <v>3932</v>
      </c>
    </row>
    <row r="247" spans="1:6" x14ac:dyDescent="0.3">
      <c r="A247" s="1">
        <v>45352</v>
      </c>
      <c r="B247" t="s">
        <v>37</v>
      </c>
      <c r="C247" t="s">
        <v>240</v>
      </c>
      <c r="D247" t="s">
        <v>19</v>
      </c>
      <c r="E247" t="s">
        <v>699</v>
      </c>
      <c r="F247">
        <v>6757333</v>
      </c>
    </row>
    <row r="248" spans="1:6" x14ac:dyDescent="0.3">
      <c r="A248" s="1">
        <v>45352</v>
      </c>
      <c r="B248" t="s">
        <v>37</v>
      </c>
      <c r="C248" t="s">
        <v>274</v>
      </c>
      <c r="D248" t="s">
        <v>19</v>
      </c>
      <c r="E248" t="s">
        <v>699</v>
      </c>
      <c r="F248">
        <v>1510</v>
      </c>
    </row>
    <row r="249" spans="1:6" x14ac:dyDescent="0.3">
      <c r="A249" s="1">
        <v>45352</v>
      </c>
      <c r="B249" t="s">
        <v>37</v>
      </c>
      <c r="C249" t="s">
        <v>273</v>
      </c>
      <c r="D249" t="s">
        <v>19</v>
      </c>
      <c r="E249" t="s">
        <v>699</v>
      </c>
      <c r="F249">
        <v>57</v>
      </c>
    </row>
    <row r="250" spans="1:6" x14ac:dyDescent="0.3">
      <c r="A250" s="1">
        <v>45352</v>
      </c>
      <c r="B250" t="s">
        <v>37</v>
      </c>
      <c r="C250" t="s">
        <v>276</v>
      </c>
      <c r="D250" t="s">
        <v>19</v>
      </c>
      <c r="E250" t="s">
        <v>699</v>
      </c>
      <c r="F250">
        <v>1838</v>
      </c>
    </row>
    <row r="251" spans="1:6" x14ac:dyDescent="0.3">
      <c r="A251" s="1">
        <v>45352</v>
      </c>
      <c r="B251" t="s">
        <v>37</v>
      </c>
      <c r="C251" t="s">
        <v>275</v>
      </c>
      <c r="D251" t="s">
        <v>19</v>
      </c>
      <c r="E251" t="s">
        <v>699</v>
      </c>
      <c r="F251">
        <v>107</v>
      </c>
    </row>
    <row r="252" spans="1:6" x14ac:dyDescent="0.3">
      <c r="A252" s="1">
        <v>45352</v>
      </c>
      <c r="B252" t="s">
        <v>37</v>
      </c>
      <c r="C252" t="s">
        <v>7</v>
      </c>
      <c r="D252" t="s">
        <v>19</v>
      </c>
      <c r="E252" t="s">
        <v>699</v>
      </c>
      <c r="F252">
        <v>42318</v>
      </c>
    </row>
    <row r="253" spans="1:6" x14ac:dyDescent="0.3">
      <c r="A253" s="1">
        <v>45352</v>
      </c>
      <c r="B253" t="s">
        <v>37</v>
      </c>
      <c r="C253" t="s">
        <v>5</v>
      </c>
      <c r="D253" t="s">
        <v>19</v>
      </c>
      <c r="E253" t="s">
        <v>699</v>
      </c>
      <c r="F253">
        <v>18649</v>
      </c>
    </row>
    <row r="254" spans="1:6" x14ac:dyDescent="0.3">
      <c r="A254" s="1">
        <v>45352</v>
      </c>
      <c r="B254" t="s">
        <v>37</v>
      </c>
      <c r="C254" t="s">
        <v>9</v>
      </c>
      <c r="D254" t="s">
        <v>19</v>
      </c>
      <c r="E254" t="s">
        <v>699</v>
      </c>
      <c r="F254">
        <v>7174</v>
      </c>
    </row>
    <row r="255" spans="1:6" x14ac:dyDescent="0.3">
      <c r="A255" s="1">
        <v>45352</v>
      </c>
      <c r="B255" t="s">
        <v>37</v>
      </c>
      <c r="C255" t="s">
        <v>4</v>
      </c>
      <c r="D255" t="s">
        <v>19</v>
      </c>
      <c r="E255" t="s">
        <v>699</v>
      </c>
      <c r="F255">
        <v>2212</v>
      </c>
    </row>
    <row r="256" spans="1:6" x14ac:dyDescent="0.3">
      <c r="A256" s="1">
        <v>45352</v>
      </c>
      <c r="B256" t="s">
        <v>37</v>
      </c>
      <c r="C256" t="s">
        <v>2</v>
      </c>
      <c r="D256" t="s">
        <v>19</v>
      </c>
      <c r="E256" t="s">
        <v>699</v>
      </c>
      <c r="F256">
        <v>3856</v>
      </c>
    </row>
    <row r="257" spans="1:6" x14ac:dyDescent="0.3">
      <c r="A257" s="1">
        <v>45352</v>
      </c>
      <c r="B257" t="s">
        <v>37</v>
      </c>
      <c r="C257" t="s">
        <v>10</v>
      </c>
      <c r="D257" t="s">
        <v>19</v>
      </c>
      <c r="E257" t="s">
        <v>699</v>
      </c>
      <c r="F257">
        <v>4550</v>
      </c>
    </row>
    <row r="258" spans="1:6" x14ac:dyDescent="0.3">
      <c r="A258" s="1">
        <v>45352</v>
      </c>
      <c r="B258" t="s">
        <v>37</v>
      </c>
      <c r="C258" t="s">
        <v>681</v>
      </c>
      <c r="D258" t="s">
        <v>19</v>
      </c>
      <c r="E258" t="s">
        <v>699</v>
      </c>
      <c r="F258">
        <v>3875</v>
      </c>
    </row>
    <row r="259" spans="1:6" x14ac:dyDescent="0.3">
      <c r="A259" s="1">
        <v>45352</v>
      </c>
      <c r="B259" t="s">
        <v>37</v>
      </c>
      <c r="C259" t="s">
        <v>12</v>
      </c>
      <c r="D259" t="s">
        <v>19</v>
      </c>
      <c r="E259" t="s">
        <v>699</v>
      </c>
      <c r="F259">
        <v>86</v>
      </c>
    </row>
    <row r="260" spans="1:6" x14ac:dyDescent="0.3">
      <c r="A260" s="1">
        <v>45352</v>
      </c>
      <c r="B260" t="s">
        <v>37</v>
      </c>
      <c r="C260" t="s">
        <v>246</v>
      </c>
      <c r="D260" t="s">
        <v>19</v>
      </c>
      <c r="E260" t="s">
        <v>699</v>
      </c>
      <c r="F260">
        <v>15161</v>
      </c>
    </row>
    <row r="261" spans="1:6" x14ac:dyDescent="0.3">
      <c r="A261" s="1">
        <v>45352</v>
      </c>
      <c r="B261" t="s">
        <v>37</v>
      </c>
      <c r="C261" t="s">
        <v>13</v>
      </c>
      <c r="D261" t="s">
        <v>19</v>
      </c>
      <c r="E261" t="s">
        <v>699</v>
      </c>
      <c r="F261">
        <v>1612</v>
      </c>
    </row>
    <row r="262" spans="1:6" x14ac:dyDescent="0.3">
      <c r="A262" s="1">
        <v>45352</v>
      </c>
      <c r="B262" t="s">
        <v>37</v>
      </c>
      <c r="C262" t="s">
        <v>11</v>
      </c>
      <c r="D262" t="s">
        <v>19</v>
      </c>
      <c r="E262" t="s">
        <v>699</v>
      </c>
      <c r="F262">
        <v>1625</v>
      </c>
    </row>
    <row r="263" spans="1:6" x14ac:dyDescent="0.3">
      <c r="A263" s="1">
        <v>45352</v>
      </c>
      <c r="B263" t="s">
        <v>37</v>
      </c>
      <c r="C263" t="s">
        <v>15</v>
      </c>
      <c r="D263" t="s">
        <v>19</v>
      </c>
      <c r="E263" t="s">
        <v>699</v>
      </c>
      <c r="F263">
        <v>194</v>
      </c>
    </row>
    <row r="264" spans="1:6" x14ac:dyDescent="0.3">
      <c r="A264" s="1">
        <v>45352</v>
      </c>
      <c r="B264" t="s">
        <v>37</v>
      </c>
      <c r="C264" t="s">
        <v>250</v>
      </c>
      <c r="D264" t="s">
        <v>19</v>
      </c>
      <c r="E264" t="s">
        <v>699</v>
      </c>
      <c r="F264">
        <v>1150</v>
      </c>
    </row>
    <row r="265" spans="1:6" x14ac:dyDescent="0.3">
      <c r="A265" s="1">
        <v>45352</v>
      </c>
      <c r="B265" t="s">
        <v>37</v>
      </c>
      <c r="C265" t="s">
        <v>236</v>
      </c>
      <c r="D265" t="s">
        <v>19</v>
      </c>
      <c r="E265" t="s">
        <v>699</v>
      </c>
      <c r="F265">
        <v>65</v>
      </c>
    </row>
    <row r="266" spans="1:6" x14ac:dyDescent="0.3">
      <c r="A266" s="1">
        <v>45352</v>
      </c>
      <c r="B266" t="s">
        <v>37</v>
      </c>
      <c r="C266" t="s">
        <v>253</v>
      </c>
      <c r="D266" t="s">
        <v>19</v>
      </c>
      <c r="E266" t="s">
        <v>699</v>
      </c>
      <c r="F266">
        <v>4955</v>
      </c>
    </row>
    <row r="267" spans="1:6" x14ac:dyDescent="0.3">
      <c r="A267" s="1">
        <v>45352</v>
      </c>
      <c r="B267" t="s">
        <v>37</v>
      </c>
      <c r="C267" t="s">
        <v>255</v>
      </c>
      <c r="D267" t="s">
        <v>19</v>
      </c>
      <c r="E267" t="s">
        <v>699</v>
      </c>
      <c r="F267">
        <v>9064</v>
      </c>
    </row>
    <row r="268" spans="1:6" x14ac:dyDescent="0.3">
      <c r="A268" s="1">
        <v>45352</v>
      </c>
      <c r="B268" t="s">
        <v>37</v>
      </c>
      <c r="C268" t="s">
        <v>257</v>
      </c>
      <c r="D268" t="s">
        <v>19</v>
      </c>
      <c r="E268" t="s">
        <v>699</v>
      </c>
      <c r="F268">
        <v>5750</v>
      </c>
    </row>
    <row r="269" spans="1:6" x14ac:dyDescent="0.3">
      <c r="A269" s="1">
        <v>45352</v>
      </c>
      <c r="B269" t="s">
        <v>37</v>
      </c>
      <c r="C269" t="s">
        <v>259</v>
      </c>
      <c r="D269" t="s">
        <v>19</v>
      </c>
      <c r="E269" t="s">
        <v>699</v>
      </c>
      <c r="F269">
        <v>3808</v>
      </c>
    </row>
    <row r="270" spans="1:6" x14ac:dyDescent="0.3">
      <c r="A270" s="1">
        <v>45352</v>
      </c>
      <c r="B270" t="s">
        <v>37</v>
      </c>
      <c r="C270" t="s">
        <v>260</v>
      </c>
      <c r="D270" t="s">
        <v>19</v>
      </c>
      <c r="E270" t="s">
        <v>699</v>
      </c>
      <c r="F270">
        <v>577</v>
      </c>
    </row>
    <row r="271" spans="1:6" x14ac:dyDescent="0.3">
      <c r="A271" s="1">
        <v>45352</v>
      </c>
      <c r="B271" t="s">
        <v>37</v>
      </c>
      <c r="C271" t="s">
        <v>262</v>
      </c>
      <c r="D271" t="s">
        <v>19</v>
      </c>
      <c r="E271" t="s">
        <v>699</v>
      </c>
      <c r="F271">
        <v>2620</v>
      </c>
    </row>
    <row r="272" spans="1:6" x14ac:dyDescent="0.3">
      <c r="A272" s="1">
        <v>45352</v>
      </c>
      <c r="B272" t="s">
        <v>37</v>
      </c>
      <c r="C272" t="s">
        <v>263</v>
      </c>
      <c r="D272" t="s">
        <v>19</v>
      </c>
      <c r="E272" t="s">
        <v>699</v>
      </c>
      <c r="F272">
        <v>6</v>
      </c>
    </row>
    <row r="273" spans="1:6" x14ac:dyDescent="0.3">
      <c r="A273" s="1">
        <v>45352</v>
      </c>
      <c r="B273" t="s">
        <v>37</v>
      </c>
      <c r="C273" t="s">
        <v>265</v>
      </c>
      <c r="D273" t="s">
        <v>19</v>
      </c>
      <c r="E273" t="s">
        <v>699</v>
      </c>
      <c r="F273">
        <v>1897</v>
      </c>
    </row>
    <row r="274" spans="1:6" x14ac:dyDescent="0.3">
      <c r="A274" s="1">
        <v>45352</v>
      </c>
      <c r="B274" t="s">
        <v>38</v>
      </c>
      <c r="C274" t="s">
        <v>14</v>
      </c>
      <c r="D274" t="s">
        <v>16</v>
      </c>
      <c r="E274" t="s">
        <v>700</v>
      </c>
      <c r="F274">
        <v>40317</v>
      </c>
    </row>
    <row r="275" spans="1:6" x14ac:dyDescent="0.3">
      <c r="A275" s="1">
        <v>45352</v>
      </c>
      <c r="B275" t="s">
        <v>38</v>
      </c>
      <c r="C275" t="s">
        <v>6</v>
      </c>
      <c r="D275" t="s">
        <v>16</v>
      </c>
      <c r="E275" t="s">
        <v>700</v>
      </c>
      <c r="F275">
        <v>34082</v>
      </c>
    </row>
    <row r="276" spans="1:6" x14ac:dyDescent="0.3">
      <c r="A276" s="1">
        <v>45352</v>
      </c>
      <c r="B276" t="s">
        <v>38</v>
      </c>
      <c r="C276" t="s">
        <v>3</v>
      </c>
      <c r="D276" t="s">
        <v>16</v>
      </c>
      <c r="E276" t="s">
        <v>700</v>
      </c>
      <c r="F276">
        <v>19386</v>
      </c>
    </row>
    <row r="277" spans="1:6" x14ac:dyDescent="0.3">
      <c r="A277" s="1">
        <v>45352</v>
      </c>
      <c r="B277" t="s">
        <v>38</v>
      </c>
      <c r="C277" t="s">
        <v>8</v>
      </c>
      <c r="D277" t="s">
        <v>16</v>
      </c>
      <c r="E277" t="s">
        <v>700</v>
      </c>
      <c r="F277">
        <v>4015</v>
      </c>
    </row>
    <row r="278" spans="1:6" x14ac:dyDescent="0.3">
      <c r="A278" s="1">
        <v>45352</v>
      </c>
      <c r="B278" t="s">
        <v>38</v>
      </c>
      <c r="C278" t="s">
        <v>237</v>
      </c>
      <c r="D278" t="s">
        <v>16</v>
      </c>
      <c r="E278" t="s">
        <v>700</v>
      </c>
      <c r="F278">
        <v>504</v>
      </c>
    </row>
    <row r="279" spans="1:6" x14ac:dyDescent="0.3">
      <c r="A279" s="1">
        <v>45352</v>
      </c>
      <c r="B279" t="s">
        <v>38</v>
      </c>
      <c r="C279" t="s">
        <v>238</v>
      </c>
      <c r="D279" t="s">
        <v>16</v>
      </c>
      <c r="E279" t="s">
        <v>700</v>
      </c>
      <c r="F279">
        <v>869</v>
      </c>
    </row>
    <row r="280" spans="1:6" x14ac:dyDescent="0.3">
      <c r="A280" s="1">
        <v>45352</v>
      </c>
      <c r="B280" t="s">
        <v>38</v>
      </c>
      <c r="C280" t="s">
        <v>239</v>
      </c>
      <c r="D280" t="s">
        <v>16</v>
      </c>
      <c r="E280" t="s">
        <v>700</v>
      </c>
      <c r="F280">
        <v>2642</v>
      </c>
    </row>
    <row r="281" spans="1:6" x14ac:dyDescent="0.3">
      <c r="A281" s="1">
        <v>45352</v>
      </c>
      <c r="B281" t="s">
        <v>38</v>
      </c>
      <c r="C281" t="s">
        <v>240</v>
      </c>
      <c r="D281" t="s">
        <v>16</v>
      </c>
      <c r="E281" t="s">
        <v>700</v>
      </c>
      <c r="F281">
        <v>4146269</v>
      </c>
    </row>
    <row r="282" spans="1:6" x14ac:dyDescent="0.3">
      <c r="A282" s="1">
        <v>45352</v>
      </c>
      <c r="B282" t="s">
        <v>38</v>
      </c>
      <c r="C282" t="s">
        <v>274</v>
      </c>
      <c r="D282" t="s">
        <v>16</v>
      </c>
      <c r="E282" t="s">
        <v>700</v>
      </c>
      <c r="F282">
        <v>1102</v>
      </c>
    </row>
    <row r="283" spans="1:6" x14ac:dyDescent="0.3">
      <c r="A283" s="1">
        <v>45352</v>
      </c>
      <c r="B283" t="s">
        <v>38</v>
      </c>
      <c r="C283" t="s">
        <v>273</v>
      </c>
      <c r="D283" t="s">
        <v>16</v>
      </c>
      <c r="E283" t="s">
        <v>700</v>
      </c>
      <c r="F283">
        <v>145</v>
      </c>
    </row>
    <row r="284" spans="1:6" x14ac:dyDescent="0.3">
      <c r="A284" s="1">
        <v>45352</v>
      </c>
      <c r="B284" t="s">
        <v>38</v>
      </c>
      <c r="C284" t="s">
        <v>276</v>
      </c>
      <c r="D284" t="s">
        <v>16</v>
      </c>
      <c r="E284" t="s">
        <v>700</v>
      </c>
      <c r="F284">
        <v>1482</v>
      </c>
    </row>
    <row r="285" spans="1:6" x14ac:dyDescent="0.3">
      <c r="A285" s="1">
        <v>45352</v>
      </c>
      <c r="B285" t="s">
        <v>38</v>
      </c>
      <c r="C285" t="s">
        <v>275</v>
      </c>
      <c r="D285" t="s">
        <v>16</v>
      </c>
      <c r="E285" t="s">
        <v>700</v>
      </c>
      <c r="F285">
        <v>249</v>
      </c>
    </row>
    <row r="286" spans="1:6" x14ac:dyDescent="0.3">
      <c r="A286" s="1">
        <v>45352</v>
      </c>
      <c r="B286" t="s">
        <v>38</v>
      </c>
      <c r="C286" t="s">
        <v>7</v>
      </c>
      <c r="D286" t="s">
        <v>16</v>
      </c>
      <c r="E286" t="s">
        <v>700</v>
      </c>
      <c r="F286">
        <v>28643</v>
      </c>
    </row>
    <row r="287" spans="1:6" x14ac:dyDescent="0.3">
      <c r="A287" s="1">
        <v>45352</v>
      </c>
      <c r="B287" t="s">
        <v>38</v>
      </c>
      <c r="C287" t="s">
        <v>5</v>
      </c>
      <c r="D287" t="s">
        <v>16</v>
      </c>
      <c r="E287" t="s">
        <v>700</v>
      </c>
      <c r="F287">
        <v>8554</v>
      </c>
    </row>
    <row r="288" spans="1:6" x14ac:dyDescent="0.3">
      <c r="A288" s="1">
        <v>45352</v>
      </c>
      <c r="B288" t="s">
        <v>38</v>
      </c>
      <c r="C288" t="s">
        <v>9</v>
      </c>
      <c r="D288" t="s">
        <v>16</v>
      </c>
      <c r="E288" t="s">
        <v>700</v>
      </c>
      <c r="F288">
        <v>4655</v>
      </c>
    </row>
    <row r="289" spans="1:6" x14ac:dyDescent="0.3">
      <c r="A289" s="1">
        <v>45352</v>
      </c>
      <c r="B289" t="s">
        <v>38</v>
      </c>
      <c r="C289" t="s">
        <v>4</v>
      </c>
      <c r="D289" t="s">
        <v>16</v>
      </c>
      <c r="E289" t="s">
        <v>700</v>
      </c>
      <c r="F289">
        <v>923</v>
      </c>
    </row>
    <row r="290" spans="1:6" x14ac:dyDescent="0.3">
      <c r="A290" s="1">
        <v>45352</v>
      </c>
      <c r="B290" t="s">
        <v>38</v>
      </c>
      <c r="C290" t="s">
        <v>2</v>
      </c>
      <c r="D290" t="s">
        <v>16</v>
      </c>
      <c r="E290" t="s">
        <v>700</v>
      </c>
      <c r="F290">
        <v>3242</v>
      </c>
    </row>
    <row r="291" spans="1:6" x14ac:dyDescent="0.3">
      <c r="A291" s="1">
        <v>45352</v>
      </c>
      <c r="B291" t="s">
        <v>38</v>
      </c>
      <c r="C291" t="s">
        <v>10</v>
      </c>
      <c r="D291" t="s">
        <v>16</v>
      </c>
      <c r="E291" t="s">
        <v>700</v>
      </c>
      <c r="F291">
        <v>2422</v>
      </c>
    </row>
    <row r="292" spans="1:6" x14ac:dyDescent="0.3">
      <c r="A292" s="1">
        <v>45352</v>
      </c>
      <c r="B292" t="s">
        <v>38</v>
      </c>
      <c r="C292" t="s">
        <v>681</v>
      </c>
      <c r="D292" t="s">
        <v>16</v>
      </c>
      <c r="E292" t="s">
        <v>700</v>
      </c>
      <c r="F292">
        <v>2149</v>
      </c>
    </row>
    <row r="293" spans="1:6" x14ac:dyDescent="0.3">
      <c r="A293" s="1">
        <v>45352</v>
      </c>
      <c r="B293" t="s">
        <v>38</v>
      </c>
      <c r="C293" t="s">
        <v>12</v>
      </c>
      <c r="D293" t="s">
        <v>16</v>
      </c>
      <c r="E293" t="s">
        <v>700</v>
      </c>
      <c r="F293">
        <v>0</v>
      </c>
    </row>
    <row r="294" spans="1:6" x14ac:dyDescent="0.3">
      <c r="A294" s="1">
        <v>45352</v>
      </c>
      <c r="B294" t="s">
        <v>38</v>
      </c>
      <c r="C294" t="s">
        <v>246</v>
      </c>
      <c r="D294" t="s">
        <v>16</v>
      </c>
      <c r="E294" t="s">
        <v>700</v>
      </c>
      <c r="F294">
        <v>13417</v>
      </c>
    </row>
    <row r="295" spans="1:6" x14ac:dyDescent="0.3">
      <c r="A295" s="1">
        <v>45352</v>
      </c>
      <c r="B295" t="s">
        <v>38</v>
      </c>
      <c r="C295" t="s">
        <v>13</v>
      </c>
      <c r="D295" t="s">
        <v>16</v>
      </c>
      <c r="E295" t="s">
        <v>700</v>
      </c>
      <c r="F295">
        <v>960</v>
      </c>
    </row>
    <row r="296" spans="1:6" x14ac:dyDescent="0.3">
      <c r="A296" s="1">
        <v>45352</v>
      </c>
      <c r="B296" t="s">
        <v>38</v>
      </c>
      <c r="C296" t="s">
        <v>11</v>
      </c>
      <c r="D296" t="s">
        <v>16</v>
      </c>
      <c r="E296" t="s">
        <v>700</v>
      </c>
      <c r="F296">
        <v>1459</v>
      </c>
    </row>
    <row r="297" spans="1:6" x14ac:dyDescent="0.3">
      <c r="A297" s="1">
        <v>45352</v>
      </c>
      <c r="B297" t="s">
        <v>38</v>
      </c>
      <c r="C297" t="s">
        <v>15</v>
      </c>
      <c r="D297" t="s">
        <v>16</v>
      </c>
      <c r="E297" t="s">
        <v>700</v>
      </c>
      <c r="F297">
        <v>1058</v>
      </c>
    </row>
    <row r="298" spans="1:6" x14ac:dyDescent="0.3">
      <c r="A298" s="1">
        <v>45352</v>
      </c>
      <c r="B298" t="s">
        <v>38</v>
      </c>
      <c r="C298" t="s">
        <v>250</v>
      </c>
      <c r="D298" t="s">
        <v>16</v>
      </c>
      <c r="E298" t="s">
        <v>700</v>
      </c>
      <c r="F298">
        <v>897</v>
      </c>
    </row>
    <row r="299" spans="1:6" x14ac:dyDescent="0.3">
      <c r="A299" s="1">
        <v>45352</v>
      </c>
      <c r="B299" t="s">
        <v>38</v>
      </c>
      <c r="C299" t="s">
        <v>236</v>
      </c>
      <c r="D299" t="s">
        <v>16</v>
      </c>
      <c r="E299" t="s">
        <v>700</v>
      </c>
      <c r="F299">
        <v>44</v>
      </c>
    </row>
    <row r="300" spans="1:6" x14ac:dyDescent="0.3">
      <c r="A300" s="1">
        <v>45352</v>
      </c>
      <c r="B300" t="s">
        <v>38</v>
      </c>
      <c r="C300" t="s">
        <v>253</v>
      </c>
      <c r="D300" t="s">
        <v>16</v>
      </c>
      <c r="E300" t="s">
        <v>700</v>
      </c>
      <c r="F300">
        <v>709</v>
      </c>
    </row>
    <row r="301" spans="1:6" x14ac:dyDescent="0.3">
      <c r="A301" s="1">
        <v>45352</v>
      </c>
      <c r="B301" t="s">
        <v>38</v>
      </c>
      <c r="C301" t="s">
        <v>255</v>
      </c>
      <c r="D301" t="s">
        <v>16</v>
      </c>
      <c r="E301" t="s">
        <v>700</v>
      </c>
      <c r="F301">
        <v>4435</v>
      </c>
    </row>
    <row r="302" spans="1:6" x14ac:dyDescent="0.3">
      <c r="A302" s="1">
        <v>45352</v>
      </c>
      <c r="B302" t="s">
        <v>38</v>
      </c>
      <c r="C302" t="s">
        <v>257</v>
      </c>
      <c r="D302" t="s">
        <v>16</v>
      </c>
      <c r="E302" t="s">
        <v>700</v>
      </c>
      <c r="F302">
        <v>1620</v>
      </c>
    </row>
    <row r="303" spans="1:6" x14ac:dyDescent="0.3">
      <c r="A303" s="1">
        <v>45352</v>
      </c>
      <c r="B303" t="s">
        <v>38</v>
      </c>
      <c r="C303" t="s">
        <v>259</v>
      </c>
      <c r="D303" t="s">
        <v>16</v>
      </c>
      <c r="E303" t="s">
        <v>700</v>
      </c>
      <c r="F303">
        <v>4135</v>
      </c>
    </row>
    <row r="304" spans="1:6" x14ac:dyDescent="0.3">
      <c r="A304" s="1">
        <v>45352</v>
      </c>
      <c r="B304" t="s">
        <v>38</v>
      </c>
      <c r="C304" t="s">
        <v>260</v>
      </c>
      <c r="D304" t="s">
        <v>16</v>
      </c>
      <c r="E304" t="s">
        <v>700</v>
      </c>
      <c r="F304">
        <v>0</v>
      </c>
    </row>
    <row r="305" spans="1:6" x14ac:dyDescent="0.3">
      <c r="A305" s="1">
        <v>45352</v>
      </c>
      <c r="B305" t="s">
        <v>38</v>
      </c>
      <c r="C305" t="s">
        <v>262</v>
      </c>
      <c r="D305" t="s">
        <v>16</v>
      </c>
      <c r="E305" t="s">
        <v>700</v>
      </c>
      <c r="F305">
        <v>983</v>
      </c>
    </row>
    <row r="306" spans="1:6" x14ac:dyDescent="0.3">
      <c r="A306" s="1">
        <v>45352</v>
      </c>
      <c r="B306" t="s">
        <v>38</v>
      </c>
      <c r="C306" t="s">
        <v>263</v>
      </c>
      <c r="D306" t="s">
        <v>16</v>
      </c>
      <c r="E306" t="s">
        <v>700</v>
      </c>
      <c r="F306">
        <v>0</v>
      </c>
    </row>
    <row r="307" spans="1:6" x14ac:dyDescent="0.3">
      <c r="A307" s="1">
        <v>45352</v>
      </c>
      <c r="B307" t="s">
        <v>38</v>
      </c>
      <c r="C307" t="s">
        <v>265</v>
      </c>
      <c r="D307" t="s">
        <v>16</v>
      </c>
      <c r="E307" t="s">
        <v>700</v>
      </c>
      <c r="F307">
        <v>583</v>
      </c>
    </row>
    <row r="308" spans="1:6" x14ac:dyDescent="0.3">
      <c r="A308" s="1">
        <v>45352</v>
      </c>
      <c r="B308" t="s">
        <v>39</v>
      </c>
      <c r="C308" t="s">
        <v>14</v>
      </c>
      <c r="D308" t="s">
        <v>20</v>
      </c>
      <c r="E308" t="s">
        <v>696</v>
      </c>
      <c r="F308">
        <v>28456</v>
      </c>
    </row>
    <row r="309" spans="1:6" x14ac:dyDescent="0.3">
      <c r="A309" s="1">
        <v>45352</v>
      </c>
      <c r="B309" t="s">
        <v>39</v>
      </c>
      <c r="C309" t="s">
        <v>6</v>
      </c>
      <c r="D309" t="s">
        <v>20</v>
      </c>
      <c r="E309" t="s">
        <v>696</v>
      </c>
      <c r="F309">
        <v>19273</v>
      </c>
    </row>
    <row r="310" spans="1:6" x14ac:dyDescent="0.3">
      <c r="A310" s="1">
        <v>45352</v>
      </c>
      <c r="B310" t="s">
        <v>39</v>
      </c>
      <c r="C310" t="s">
        <v>3</v>
      </c>
      <c r="D310" t="s">
        <v>20</v>
      </c>
      <c r="E310" t="s">
        <v>696</v>
      </c>
      <c r="F310">
        <v>3844</v>
      </c>
    </row>
    <row r="311" spans="1:6" x14ac:dyDescent="0.3">
      <c r="A311" s="1">
        <v>45352</v>
      </c>
      <c r="B311" t="s">
        <v>39</v>
      </c>
      <c r="C311" t="s">
        <v>8</v>
      </c>
      <c r="D311" t="s">
        <v>20</v>
      </c>
      <c r="E311" t="s">
        <v>696</v>
      </c>
      <c r="F311">
        <v>7699</v>
      </c>
    </row>
    <row r="312" spans="1:6" x14ac:dyDescent="0.3">
      <c r="A312" s="1">
        <v>45352</v>
      </c>
      <c r="B312" t="s">
        <v>39</v>
      </c>
      <c r="C312" t="s">
        <v>237</v>
      </c>
      <c r="D312" t="s">
        <v>20</v>
      </c>
      <c r="E312" t="s">
        <v>696</v>
      </c>
      <c r="F312">
        <v>403</v>
      </c>
    </row>
    <row r="313" spans="1:6" x14ac:dyDescent="0.3">
      <c r="A313" s="1">
        <v>45352</v>
      </c>
      <c r="B313" t="s">
        <v>39</v>
      </c>
      <c r="C313" t="s">
        <v>238</v>
      </c>
      <c r="D313" t="s">
        <v>20</v>
      </c>
      <c r="E313" t="s">
        <v>696</v>
      </c>
      <c r="F313">
        <v>420</v>
      </c>
    </row>
    <row r="314" spans="1:6" x14ac:dyDescent="0.3">
      <c r="A314" s="1">
        <v>45352</v>
      </c>
      <c r="B314" t="s">
        <v>39</v>
      </c>
      <c r="C314" t="s">
        <v>239</v>
      </c>
      <c r="D314" t="s">
        <v>20</v>
      </c>
      <c r="E314" t="s">
        <v>696</v>
      </c>
      <c r="F314">
        <v>6876</v>
      </c>
    </row>
    <row r="315" spans="1:6" x14ac:dyDescent="0.3">
      <c r="A315" s="1">
        <v>45352</v>
      </c>
      <c r="B315" t="s">
        <v>39</v>
      </c>
      <c r="C315" t="s">
        <v>240</v>
      </c>
      <c r="D315" t="s">
        <v>20</v>
      </c>
      <c r="E315" t="s">
        <v>696</v>
      </c>
      <c r="F315">
        <v>13512026</v>
      </c>
    </row>
    <row r="316" spans="1:6" x14ac:dyDescent="0.3">
      <c r="A316" s="1">
        <v>45352</v>
      </c>
      <c r="B316" t="s">
        <v>39</v>
      </c>
      <c r="C316" t="s">
        <v>274</v>
      </c>
      <c r="D316" t="s">
        <v>20</v>
      </c>
      <c r="E316" t="s">
        <v>696</v>
      </c>
      <c r="F316">
        <v>2999</v>
      </c>
    </row>
    <row r="317" spans="1:6" x14ac:dyDescent="0.3">
      <c r="A317" s="1">
        <v>45352</v>
      </c>
      <c r="B317" t="s">
        <v>39</v>
      </c>
      <c r="C317" t="s">
        <v>273</v>
      </c>
      <c r="D317" t="s">
        <v>20</v>
      </c>
      <c r="E317" t="s">
        <v>696</v>
      </c>
      <c r="F317">
        <v>675</v>
      </c>
    </row>
    <row r="318" spans="1:6" x14ac:dyDescent="0.3">
      <c r="A318" s="1">
        <v>45352</v>
      </c>
      <c r="B318" t="s">
        <v>39</v>
      </c>
      <c r="C318" t="s">
        <v>276</v>
      </c>
      <c r="D318" t="s">
        <v>20</v>
      </c>
      <c r="E318" t="s">
        <v>696</v>
      </c>
      <c r="F318">
        <v>3314</v>
      </c>
    </row>
    <row r="319" spans="1:6" x14ac:dyDescent="0.3">
      <c r="A319" s="1">
        <v>45352</v>
      </c>
      <c r="B319" t="s">
        <v>39</v>
      </c>
      <c r="C319" t="s">
        <v>275</v>
      </c>
      <c r="D319" t="s">
        <v>20</v>
      </c>
      <c r="E319" t="s">
        <v>696</v>
      </c>
      <c r="F319">
        <v>868</v>
      </c>
    </row>
    <row r="320" spans="1:6" x14ac:dyDescent="0.3">
      <c r="A320" s="1">
        <v>45352</v>
      </c>
      <c r="B320" t="s">
        <v>39</v>
      </c>
      <c r="C320" t="s">
        <v>7</v>
      </c>
      <c r="D320" t="s">
        <v>20</v>
      </c>
      <c r="E320" t="s">
        <v>696</v>
      </c>
      <c r="F320">
        <v>18640</v>
      </c>
    </row>
    <row r="321" spans="1:6" x14ac:dyDescent="0.3">
      <c r="A321" s="1">
        <v>45352</v>
      </c>
      <c r="B321" t="s">
        <v>39</v>
      </c>
      <c r="C321" t="s">
        <v>5</v>
      </c>
      <c r="D321" t="s">
        <v>20</v>
      </c>
      <c r="E321" t="s">
        <v>696</v>
      </c>
      <c r="F321">
        <v>9132</v>
      </c>
    </row>
    <row r="322" spans="1:6" x14ac:dyDescent="0.3">
      <c r="A322" s="1">
        <v>45352</v>
      </c>
      <c r="B322" t="s">
        <v>39</v>
      </c>
      <c r="C322" t="s">
        <v>9</v>
      </c>
      <c r="D322" t="s">
        <v>20</v>
      </c>
      <c r="E322" t="s">
        <v>696</v>
      </c>
      <c r="F322">
        <v>4482</v>
      </c>
    </row>
    <row r="323" spans="1:6" x14ac:dyDescent="0.3">
      <c r="A323" s="1">
        <v>45352</v>
      </c>
      <c r="B323" t="s">
        <v>39</v>
      </c>
      <c r="C323" t="s">
        <v>4</v>
      </c>
      <c r="D323" t="s">
        <v>20</v>
      </c>
      <c r="E323" t="s">
        <v>696</v>
      </c>
      <c r="F323">
        <v>2079</v>
      </c>
    </row>
    <row r="324" spans="1:6" x14ac:dyDescent="0.3">
      <c r="A324" s="1">
        <v>45352</v>
      </c>
      <c r="B324" t="s">
        <v>39</v>
      </c>
      <c r="C324" t="s">
        <v>2</v>
      </c>
      <c r="D324" t="s">
        <v>20</v>
      </c>
      <c r="E324" t="s">
        <v>696</v>
      </c>
      <c r="F324">
        <v>1579</v>
      </c>
    </row>
    <row r="325" spans="1:6" x14ac:dyDescent="0.3">
      <c r="A325" s="1">
        <v>45352</v>
      </c>
      <c r="B325" t="s">
        <v>39</v>
      </c>
      <c r="C325" t="s">
        <v>10</v>
      </c>
      <c r="D325" t="s">
        <v>20</v>
      </c>
      <c r="E325" t="s">
        <v>696</v>
      </c>
      <c r="F325">
        <v>2223</v>
      </c>
    </row>
    <row r="326" spans="1:6" x14ac:dyDescent="0.3">
      <c r="A326" s="1">
        <v>45352</v>
      </c>
      <c r="B326" t="s">
        <v>39</v>
      </c>
      <c r="C326" t="s">
        <v>681</v>
      </c>
      <c r="D326" t="s">
        <v>20</v>
      </c>
      <c r="E326" t="s">
        <v>696</v>
      </c>
      <c r="F326">
        <v>69</v>
      </c>
    </row>
    <row r="327" spans="1:6" x14ac:dyDescent="0.3">
      <c r="A327" s="1">
        <v>45352</v>
      </c>
      <c r="B327" t="s">
        <v>39</v>
      </c>
      <c r="C327" t="s">
        <v>12</v>
      </c>
      <c r="D327" t="s">
        <v>20</v>
      </c>
      <c r="E327" t="s">
        <v>696</v>
      </c>
      <c r="F327">
        <v>18</v>
      </c>
    </row>
    <row r="328" spans="1:6" x14ac:dyDescent="0.3">
      <c r="A328" s="1">
        <v>45352</v>
      </c>
      <c r="B328" t="s">
        <v>39</v>
      </c>
      <c r="C328" t="s">
        <v>246</v>
      </c>
      <c r="D328" t="s">
        <v>20</v>
      </c>
      <c r="E328" t="s">
        <v>696</v>
      </c>
      <c r="F328">
        <v>8842</v>
      </c>
    </row>
    <row r="329" spans="1:6" x14ac:dyDescent="0.3">
      <c r="A329" s="1">
        <v>45352</v>
      </c>
      <c r="B329" t="s">
        <v>39</v>
      </c>
      <c r="C329" t="s">
        <v>13</v>
      </c>
      <c r="D329" t="s">
        <v>20</v>
      </c>
      <c r="E329" t="s">
        <v>696</v>
      </c>
      <c r="F329">
        <v>1540</v>
      </c>
    </row>
    <row r="330" spans="1:6" x14ac:dyDescent="0.3">
      <c r="A330" s="1">
        <v>45352</v>
      </c>
      <c r="B330" t="s">
        <v>39</v>
      </c>
      <c r="C330" t="s">
        <v>11</v>
      </c>
      <c r="D330" t="s">
        <v>20</v>
      </c>
      <c r="E330" t="s">
        <v>696</v>
      </c>
      <c r="F330">
        <v>920</v>
      </c>
    </row>
    <row r="331" spans="1:6" x14ac:dyDescent="0.3">
      <c r="A331" s="1">
        <v>45352</v>
      </c>
      <c r="B331" t="s">
        <v>39</v>
      </c>
      <c r="C331" t="s">
        <v>15</v>
      </c>
      <c r="D331" t="s">
        <v>20</v>
      </c>
      <c r="E331" t="s">
        <v>696</v>
      </c>
      <c r="F331">
        <v>108</v>
      </c>
    </row>
    <row r="332" spans="1:6" x14ac:dyDescent="0.3">
      <c r="A332" s="1">
        <v>45352</v>
      </c>
      <c r="B332" t="s">
        <v>39</v>
      </c>
      <c r="C332" t="s">
        <v>250</v>
      </c>
      <c r="D332" t="s">
        <v>20</v>
      </c>
      <c r="E332" t="s">
        <v>696</v>
      </c>
      <c r="F332">
        <v>687</v>
      </c>
    </row>
    <row r="333" spans="1:6" x14ac:dyDescent="0.3">
      <c r="A333" s="1">
        <v>45352</v>
      </c>
      <c r="B333" t="s">
        <v>39</v>
      </c>
      <c r="C333" t="s">
        <v>236</v>
      </c>
      <c r="D333" t="s">
        <v>20</v>
      </c>
      <c r="E333" t="s">
        <v>696</v>
      </c>
      <c r="F333">
        <v>32</v>
      </c>
    </row>
    <row r="334" spans="1:6" x14ac:dyDescent="0.3">
      <c r="A334" s="1">
        <v>45352</v>
      </c>
      <c r="B334" t="s">
        <v>39</v>
      </c>
      <c r="C334" t="s">
        <v>253</v>
      </c>
      <c r="D334" t="s">
        <v>20</v>
      </c>
      <c r="E334" t="s">
        <v>696</v>
      </c>
      <c r="F334">
        <v>1791</v>
      </c>
    </row>
    <row r="335" spans="1:6" x14ac:dyDescent="0.3">
      <c r="A335" s="1">
        <v>45352</v>
      </c>
      <c r="B335" t="s">
        <v>39</v>
      </c>
      <c r="C335" t="s">
        <v>255</v>
      </c>
      <c r="D335" t="s">
        <v>20</v>
      </c>
      <c r="E335" t="s">
        <v>696</v>
      </c>
      <c r="F335">
        <v>900</v>
      </c>
    </row>
    <row r="336" spans="1:6" x14ac:dyDescent="0.3">
      <c r="A336" s="1">
        <v>45352</v>
      </c>
      <c r="B336" t="s">
        <v>39</v>
      </c>
      <c r="C336" t="s">
        <v>257</v>
      </c>
      <c r="D336" t="s">
        <v>20</v>
      </c>
      <c r="E336" t="s">
        <v>696</v>
      </c>
      <c r="F336">
        <v>1872</v>
      </c>
    </row>
    <row r="337" spans="1:6" x14ac:dyDescent="0.3">
      <c r="A337" s="1">
        <v>45352</v>
      </c>
      <c r="B337" t="s">
        <v>39</v>
      </c>
      <c r="C337" t="s">
        <v>259</v>
      </c>
      <c r="D337" t="s">
        <v>20</v>
      </c>
      <c r="E337" t="s">
        <v>696</v>
      </c>
      <c r="F337">
        <v>1707</v>
      </c>
    </row>
    <row r="338" spans="1:6" x14ac:dyDescent="0.3">
      <c r="A338" s="1">
        <v>45352</v>
      </c>
      <c r="B338" t="s">
        <v>39</v>
      </c>
      <c r="C338" t="s">
        <v>260</v>
      </c>
      <c r="D338" t="s">
        <v>20</v>
      </c>
      <c r="E338" t="s">
        <v>696</v>
      </c>
      <c r="F338">
        <v>1626</v>
      </c>
    </row>
    <row r="339" spans="1:6" x14ac:dyDescent="0.3">
      <c r="A339" s="1">
        <v>45352</v>
      </c>
      <c r="B339" t="s">
        <v>39</v>
      </c>
      <c r="C339" t="s">
        <v>262</v>
      </c>
      <c r="D339" t="s">
        <v>20</v>
      </c>
      <c r="E339" t="s">
        <v>696</v>
      </c>
      <c r="F339">
        <v>594</v>
      </c>
    </row>
    <row r="340" spans="1:6" x14ac:dyDescent="0.3">
      <c r="A340" s="1">
        <v>45352</v>
      </c>
      <c r="B340" t="s">
        <v>39</v>
      </c>
      <c r="C340" t="s">
        <v>263</v>
      </c>
      <c r="D340" t="s">
        <v>20</v>
      </c>
      <c r="E340" t="s">
        <v>696</v>
      </c>
      <c r="F340">
        <v>0</v>
      </c>
    </row>
    <row r="341" spans="1:6" x14ac:dyDescent="0.3">
      <c r="A341" s="1">
        <v>45352</v>
      </c>
      <c r="B341" t="s">
        <v>39</v>
      </c>
      <c r="C341" t="s">
        <v>265</v>
      </c>
      <c r="D341" t="s">
        <v>20</v>
      </c>
      <c r="E341" t="s">
        <v>696</v>
      </c>
      <c r="F341">
        <v>53</v>
      </c>
    </row>
    <row r="342" spans="1:6" x14ac:dyDescent="0.3">
      <c r="A342" s="1">
        <v>45352</v>
      </c>
      <c r="B342" t="s">
        <v>27</v>
      </c>
      <c r="C342" t="s">
        <v>14</v>
      </c>
      <c r="D342" t="s">
        <v>20</v>
      </c>
      <c r="E342" t="s">
        <v>701</v>
      </c>
      <c r="F342">
        <v>34867</v>
      </c>
    </row>
    <row r="343" spans="1:6" x14ac:dyDescent="0.3">
      <c r="A343" s="1">
        <v>45352</v>
      </c>
      <c r="B343" t="s">
        <v>27</v>
      </c>
      <c r="C343" t="s">
        <v>6</v>
      </c>
      <c r="D343" t="s">
        <v>20</v>
      </c>
      <c r="E343" t="s">
        <v>701</v>
      </c>
      <c r="F343">
        <v>31942</v>
      </c>
    </row>
    <row r="344" spans="1:6" x14ac:dyDescent="0.3">
      <c r="A344" s="1">
        <v>45352</v>
      </c>
      <c r="B344" t="s">
        <v>27</v>
      </c>
      <c r="C344" t="s">
        <v>3</v>
      </c>
      <c r="D344" t="s">
        <v>20</v>
      </c>
      <c r="E344" t="s">
        <v>701</v>
      </c>
      <c r="F344">
        <v>23326</v>
      </c>
    </row>
    <row r="345" spans="1:6" x14ac:dyDescent="0.3">
      <c r="A345" s="1">
        <v>45352</v>
      </c>
      <c r="B345" t="s">
        <v>27</v>
      </c>
      <c r="C345" t="s">
        <v>8</v>
      </c>
      <c r="D345" t="s">
        <v>20</v>
      </c>
      <c r="E345" t="s">
        <v>701</v>
      </c>
      <c r="F345">
        <v>1657</v>
      </c>
    </row>
    <row r="346" spans="1:6" x14ac:dyDescent="0.3">
      <c r="A346" s="1">
        <v>45352</v>
      </c>
      <c r="B346" t="s">
        <v>27</v>
      </c>
      <c r="C346" t="s">
        <v>237</v>
      </c>
      <c r="D346" t="s">
        <v>20</v>
      </c>
      <c r="E346" t="s">
        <v>701</v>
      </c>
      <c r="F346">
        <v>507</v>
      </c>
    </row>
    <row r="347" spans="1:6" x14ac:dyDescent="0.3">
      <c r="A347" s="1">
        <v>45352</v>
      </c>
      <c r="B347" t="s">
        <v>27</v>
      </c>
      <c r="C347" t="s">
        <v>238</v>
      </c>
      <c r="D347" t="s">
        <v>20</v>
      </c>
      <c r="E347" t="s">
        <v>701</v>
      </c>
      <c r="F347">
        <v>257</v>
      </c>
    </row>
    <row r="348" spans="1:6" x14ac:dyDescent="0.3">
      <c r="A348" s="1">
        <v>45352</v>
      </c>
      <c r="B348" t="s">
        <v>27</v>
      </c>
      <c r="C348" t="s">
        <v>239</v>
      </c>
      <c r="D348" t="s">
        <v>20</v>
      </c>
      <c r="E348" t="s">
        <v>701</v>
      </c>
      <c r="F348">
        <v>893</v>
      </c>
    </row>
    <row r="349" spans="1:6" x14ac:dyDescent="0.3">
      <c r="A349" s="1">
        <v>45352</v>
      </c>
      <c r="B349" t="s">
        <v>27</v>
      </c>
      <c r="C349" t="s">
        <v>240</v>
      </c>
      <c r="D349" t="s">
        <v>20</v>
      </c>
      <c r="E349" t="s">
        <v>701</v>
      </c>
      <c r="F349">
        <v>2846949</v>
      </c>
    </row>
    <row r="350" spans="1:6" x14ac:dyDescent="0.3">
      <c r="A350" s="1">
        <v>45352</v>
      </c>
      <c r="B350" t="s">
        <v>27</v>
      </c>
      <c r="C350" t="s">
        <v>274</v>
      </c>
      <c r="D350" t="s">
        <v>20</v>
      </c>
      <c r="E350" t="s">
        <v>701</v>
      </c>
      <c r="F350">
        <v>320</v>
      </c>
    </row>
    <row r="351" spans="1:6" x14ac:dyDescent="0.3">
      <c r="A351" s="1">
        <v>45352</v>
      </c>
      <c r="B351" t="s">
        <v>27</v>
      </c>
      <c r="C351" t="s">
        <v>273</v>
      </c>
      <c r="D351" t="s">
        <v>20</v>
      </c>
      <c r="E351" t="s">
        <v>701</v>
      </c>
      <c r="F351">
        <v>150</v>
      </c>
    </row>
    <row r="352" spans="1:6" x14ac:dyDescent="0.3">
      <c r="A352" s="1">
        <v>45352</v>
      </c>
      <c r="B352" t="s">
        <v>27</v>
      </c>
      <c r="C352" t="s">
        <v>276</v>
      </c>
      <c r="D352" t="s">
        <v>20</v>
      </c>
      <c r="E352" t="s">
        <v>701</v>
      </c>
      <c r="F352">
        <v>1446</v>
      </c>
    </row>
    <row r="353" spans="1:6" x14ac:dyDescent="0.3">
      <c r="A353" s="1">
        <v>45352</v>
      </c>
      <c r="B353" t="s">
        <v>27</v>
      </c>
      <c r="C353" t="s">
        <v>275</v>
      </c>
      <c r="D353" t="s">
        <v>20</v>
      </c>
      <c r="E353" t="s">
        <v>701</v>
      </c>
      <c r="F353">
        <v>320</v>
      </c>
    </row>
    <row r="354" spans="1:6" x14ac:dyDescent="0.3">
      <c r="A354" s="1">
        <v>45352</v>
      </c>
      <c r="B354" t="s">
        <v>27</v>
      </c>
      <c r="C354" t="s">
        <v>7</v>
      </c>
      <c r="D354" t="s">
        <v>20</v>
      </c>
      <c r="E354" t="s">
        <v>701</v>
      </c>
      <c r="F354">
        <v>29372</v>
      </c>
    </row>
    <row r="355" spans="1:6" x14ac:dyDescent="0.3">
      <c r="A355" s="1">
        <v>45352</v>
      </c>
      <c r="B355" t="s">
        <v>27</v>
      </c>
      <c r="C355" t="s">
        <v>5</v>
      </c>
      <c r="D355" t="s">
        <v>20</v>
      </c>
      <c r="E355" t="s">
        <v>701</v>
      </c>
      <c r="F355">
        <v>16434</v>
      </c>
    </row>
    <row r="356" spans="1:6" x14ac:dyDescent="0.3">
      <c r="A356" s="1">
        <v>45352</v>
      </c>
      <c r="B356" t="s">
        <v>27</v>
      </c>
      <c r="C356" t="s">
        <v>9</v>
      </c>
      <c r="D356" t="s">
        <v>20</v>
      </c>
      <c r="E356" t="s">
        <v>701</v>
      </c>
      <c r="F356">
        <v>7927</v>
      </c>
    </row>
    <row r="357" spans="1:6" x14ac:dyDescent="0.3">
      <c r="A357" s="1">
        <v>45352</v>
      </c>
      <c r="B357" t="s">
        <v>27</v>
      </c>
      <c r="C357" t="s">
        <v>4</v>
      </c>
      <c r="D357" t="s">
        <v>20</v>
      </c>
      <c r="E357" t="s">
        <v>701</v>
      </c>
      <c r="F357">
        <v>1887</v>
      </c>
    </row>
    <row r="358" spans="1:6" x14ac:dyDescent="0.3">
      <c r="A358" s="1">
        <v>45352</v>
      </c>
      <c r="B358" t="s">
        <v>27</v>
      </c>
      <c r="C358" t="s">
        <v>2</v>
      </c>
      <c r="D358" t="s">
        <v>20</v>
      </c>
      <c r="E358" t="s">
        <v>701</v>
      </c>
      <c r="F358">
        <v>4134</v>
      </c>
    </row>
    <row r="359" spans="1:6" x14ac:dyDescent="0.3">
      <c r="A359" s="1">
        <v>45352</v>
      </c>
      <c r="B359" t="s">
        <v>27</v>
      </c>
      <c r="C359" t="s">
        <v>10</v>
      </c>
      <c r="D359" t="s">
        <v>20</v>
      </c>
      <c r="E359" t="s">
        <v>701</v>
      </c>
      <c r="F359">
        <v>1787</v>
      </c>
    </row>
    <row r="360" spans="1:6" x14ac:dyDescent="0.3">
      <c r="A360" s="1">
        <v>45352</v>
      </c>
      <c r="B360" t="s">
        <v>27</v>
      </c>
      <c r="C360" t="s">
        <v>681</v>
      </c>
      <c r="D360" t="s">
        <v>20</v>
      </c>
      <c r="E360" t="s">
        <v>701</v>
      </c>
      <c r="F360">
        <v>1587</v>
      </c>
    </row>
    <row r="361" spans="1:6" x14ac:dyDescent="0.3">
      <c r="A361" s="1">
        <v>45352</v>
      </c>
      <c r="B361" t="s">
        <v>27</v>
      </c>
      <c r="C361" t="s">
        <v>12</v>
      </c>
      <c r="D361" t="s">
        <v>20</v>
      </c>
      <c r="E361" t="s">
        <v>701</v>
      </c>
      <c r="F361">
        <v>20</v>
      </c>
    </row>
    <row r="362" spans="1:6" x14ac:dyDescent="0.3">
      <c r="A362" s="1">
        <v>45352</v>
      </c>
      <c r="B362" t="s">
        <v>27</v>
      </c>
      <c r="C362" t="s">
        <v>246</v>
      </c>
      <c r="D362" t="s">
        <v>20</v>
      </c>
      <c r="E362" t="s">
        <v>701</v>
      </c>
      <c r="F362">
        <v>8882</v>
      </c>
    </row>
    <row r="363" spans="1:6" x14ac:dyDescent="0.3">
      <c r="A363" s="1">
        <v>45352</v>
      </c>
      <c r="B363" t="s">
        <v>27</v>
      </c>
      <c r="C363" t="s">
        <v>13</v>
      </c>
      <c r="D363" t="s">
        <v>20</v>
      </c>
      <c r="E363" t="s">
        <v>701</v>
      </c>
      <c r="F363">
        <v>4672</v>
      </c>
    </row>
    <row r="364" spans="1:6" x14ac:dyDescent="0.3">
      <c r="A364" s="1">
        <v>45352</v>
      </c>
      <c r="B364" t="s">
        <v>27</v>
      </c>
      <c r="C364" t="s">
        <v>11</v>
      </c>
      <c r="D364" t="s">
        <v>20</v>
      </c>
      <c r="E364" t="s">
        <v>701</v>
      </c>
      <c r="F364">
        <v>2069</v>
      </c>
    </row>
    <row r="365" spans="1:6" x14ac:dyDescent="0.3">
      <c r="A365" s="1">
        <v>45352</v>
      </c>
      <c r="B365" t="s">
        <v>27</v>
      </c>
      <c r="C365" t="s">
        <v>15</v>
      </c>
      <c r="D365" t="s">
        <v>20</v>
      </c>
      <c r="E365" t="s">
        <v>701</v>
      </c>
      <c r="F365">
        <v>85</v>
      </c>
    </row>
    <row r="366" spans="1:6" x14ac:dyDescent="0.3">
      <c r="A366" s="1">
        <v>45352</v>
      </c>
      <c r="B366" t="s">
        <v>27</v>
      </c>
      <c r="C366" t="s">
        <v>250</v>
      </c>
      <c r="D366" t="s">
        <v>20</v>
      </c>
      <c r="E366" t="s">
        <v>701</v>
      </c>
      <c r="F366">
        <v>808</v>
      </c>
    </row>
    <row r="367" spans="1:6" x14ac:dyDescent="0.3">
      <c r="A367" s="1">
        <v>45352</v>
      </c>
      <c r="B367" t="s">
        <v>27</v>
      </c>
      <c r="C367" t="s">
        <v>236</v>
      </c>
      <c r="D367" t="s">
        <v>20</v>
      </c>
      <c r="E367" t="s">
        <v>701</v>
      </c>
      <c r="F367">
        <v>30</v>
      </c>
    </row>
    <row r="368" spans="1:6" x14ac:dyDescent="0.3">
      <c r="A368" s="1">
        <v>45352</v>
      </c>
      <c r="B368" t="s">
        <v>27</v>
      </c>
      <c r="C368" t="s">
        <v>253</v>
      </c>
      <c r="D368" t="s">
        <v>20</v>
      </c>
      <c r="E368" t="s">
        <v>701</v>
      </c>
      <c r="F368">
        <v>1506</v>
      </c>
    </row>
    <row r="369" spans="1:6" x14ac:dyDescent="0.3">
      <c r="A369" s="1">
        <v>45352</v>
      </c>
      <c r="B369" t="s">
        <v>27</v>
      </c>
      <c r="C369" t="s">
        <v>255</v>
      </c>
      <c r="D369" t="s">
        <v>20</v>
      </c>
      <c r="E369" t="s">
        <v>701</v>
      </c>
      <c r="F369">
        <v>5379</v>
      </c>
    </row>
    <row r="370" spans="1:6" x14ac:dyDescent="0.3">
      <c r="A370" s="1">
        <v>45352</v>
      </c>
      <c r="B370" t="s">
        <v>27</v>
      </c>
      <c r="C370" t="s">
        <v>257</v>
      </c>
      <c r="D370" t="s">
        <v>20</v>
      </c>
      <c r="E370" t="s">
        <v>701</v>
      </c>
      <c r="F370">
        <v>1327</v>
      </c>
    </row>
    <row r="371" spans="1:6" x14ac:dyDescent="0.3">
      <c r="A371" s="1">
        <v>45352</v>
      </c>
      <c r="B371" t="s">
        <v>27</v>
      </c>
      <c r="C371" t="s">
        <v>259</v>
      </c>
      <c r="D371" t="s">
        <v>20</v>
      </c>
      <c r="E371" t="s">
        <v>701</v>
      </c>
      <c r="F371">
        <v>2810</v>
      </c>
    </row>
    <row r="372" spans="1:6" x14ac:dyDescent="0.3">
      <c r="A372" s="1">
        <v>45352</v>
      </c>
      <c r="B372" t="s">
        <v>27</v>
      </c>
      <c r="C372" t="s">
        <v>260</v>
      </c>
      <c r="D372" t="s">
        <v>20</v>
      </c>
      <c r="E372" t="s">
        <v>701</v>
      </c>
      <c r="F372">
        <v>0</v>
      </c>
    </row>
    <row r="373" spans="1:6" x14ac:dyDescent="0.3">
      <c r="A373" s="1">
        <v>45352</v>
      </c>
      <c r="B373" t="s">
        <v>27</v>
      </c>
      <c r="C373" t="s">
        <v>262</v>
      </c>
      <c r="D373" t="s">
        <v>20</v>
      </c>
      <c r="E373" t="s">
        <v>701</v>
      </c>
      <c r="F373">
        <v>914</v>
      </c>
    </row>
    <row r="374" spans="1:6" x14ac:dyDescent="0.3">
      <c r="A374" s="1">
        <v>45352</v>
      </c>
      <c r="B374" t="s">
        <v>27</v>
      </c>
      <c r="C374" t="s">
        <v>263</v>
      </c>
      <c r="D374" t="s">
        <v>20</v>
      </c>
      <c r="E374" t="s">
        <v>701</v>
      </c>
      <c r="F374">
        <v>0</v>
      </c>
    </row>
    <row r="375" spans="1:6" x14ac:dyDescent="0.3">
      <c r="A375" s="1">
        <v>45352</v>
      </c>
      <c r="B375" t="s">
        <v>27</v>
      </c>
      <c r="C375" t="s">
        <v>265</v>
      </c>
      <c r="D375" t="s">
        <v>20</v>
      </c>
      <c r="E375" t="s">
        <v>701</v>
      </c>
      <c r="F375">
        <v>0</v>
      </c>
    </row>
    <row r="376" spans="1:6" x14ac:dyDescent="0.3">
      <c r="A376" s="1">
        <v>45352</v>
      </c>
      <c r="B376" t="s">
        <v>28</v>
      </c>
      <c r="C376" t="s">
        <v>14</v>
      </c>
      <c r="D376" t="s">
        <v>17</v>
      </c>
      <c r="E376" t="s">
        <v>702</v>
      </c>
      <c r="F376">
        <v>83065</v>
      </c>
    </row>
    <row r="377" spans="1:6" x14ac:dyDescent="0.3">
      <c r="A377" s="1">
        <v>45352</v>
      </c>
      <c r="B377" t="s">
        <v>28</v>
      </c>
      <c r="C377" t="s">
        <v>6</v>
      </c>
      <c r="D377" t="s">
        <v>17</v>
      </c>
      <c r="E377" t="s">
        <v>702</v>
      </c>
      <c r="F377">
        <v>76136</v>
      </c>
    </row>
    <row r="378" spans="1:6" x14ac:dyDescent="0.3">
      <c r="A378" s="1">
        <v>45352</v>
      </c>
      <c r="B378" t="s">
        <v>28</v>
      </c>
      <c r="C378" t="s">
        <v>3</v>
      </c>
      <c r="D378" t="s">
        <v>17</v>
      </c>
      <c r="E378" t="s">
        <v>702</v>
      </c>
      <c r="F378">
        <v>39320</v>
      </c>
    </row>
    <row r="379" spans="1:6" x14ac:dyDescent="0.3">
      <c r="A379" s="1">
        <v>45352</v>
      </c>
      <c r="B379" t="s">
        <v>28</v>
      </c>
      <c r="C379" t="s">
        <v>8</v>
      </c>
      <c r="D379" t="s">
        <v>17</v>
      </c>
      <c r="E379" t="s">
        <v>702</v>
      </c>
      <c r="F379">
        <v>6929</v>
      </c>
    </row>
    <row r="380" spans="1:6" x14ac:dyDescent="0.3">
      <c r="A380" s="1">
        <v>45352</v>
      </c>
      <c r="B380" t="s">
        <v>28</v>
      </c>
      <c r="C380" t="s">
        <v>237</v>
      </c>
      <c r="D380" t="s">
        <v>17</v>
      </c>
      <c r="E380" t="s">
        <v>702</v>
      </c>
      <c r="F380">
        <v>762</v>
      </c>
    </row>
    <row r="381" spans="1:6" x14ac:dyDescent="0.3">
      <c r="A381" s="1">
        <v>45352</v>
      </c>
      <c r="B381" t="s">
        <v>28</v>
      </c>
      <c r="C381" t="s">
        <v>238</v>
      </c>
      <c r="D381" t="s">
        <v>17</v>
      </c>
      <c r="E381" t="s">
        <v>702</v>
      </c>
      <c r="F381">
        <v>677</v>
      </c>
    </row>
    <row r="382" spans="1:6" x14ac:dyDescent="0.3">
      <c r="A382" s="1">
        <v>45352</v>
      </c>
      <c r="B382" t="s">
        <v>28</v>
      </c>
      <c r="C382" t="s">
        <v>239</v>
      </c>
      <c r="D382" t="s">
        <v>17</v>
      </c>
      <c r="E382" t="s">
        <v>702</v>
      </c>
      <c r="F382">
        <v>5490</v>
      </c>
    </row>
    <row r="383" spans="1:6" x14ac:dyDescent="0.3">
      <c r="A383" s="1">
        <v>45352</v>
      </c>
      <c r="B383" t="s">
        <v>28</v>
      </c>
      <c r="C383" t="s">
        <v>240</v>
      </c>
      <c r="D383" t="s">
        <v>17</v>
      </c>
      <c r="E383" t="s">
        <v>702</v>
      </c>
      <c r="F383">
        <v>15705432</v>
      </c>
    </row>
    <row r="384" spans="1:6" x14ac:dyDescent="0.3">
      <c r="A384" s="1">
        <v>45352</v>
      </c>
      <c r="B384" t="s">
        <v>28</v>
      </c>
      <c r="C384" t="s">
        <v>274</v>
      </c>
      <c r="D384" t="s">
        <v>17</v>
      </c>
      <c r="E384" t="s">
        <v>702</v>
      </c>
      <c r="F384">
        <v>1906</v>
      </c>
    </row>
    <row r="385" spans="1:6" x14ac:dyDescent="0.3">
      <c r="A385" s="1">
        <v>45352</v>
      </c>
      <c r="B385" t="s">
        <v>28</v>
      </c>
      <c r="C385" t="s">
        <v>273</v>
      </c>
      <c r="D385" t="s">
        <v>17</v>
      </c>
      <c r="E385" t="s">
        <v>702</v>
      </c>
      <c r="F385">
        <v>247</v>
      </c>
    </row>
    <row r="386" spans="1:6" x14ac:dyDescent="0.3">
      <c r="A386" s="1">
        <v>45352</v>
      </c>
      <c r="B386" t="s">
        <v>28</v>
      </c>
      <c r="C386" t="s">
        <v>276</v>
      </c>
      <c r="D386" t="s">
        <v>17</v>
      </c>
      <c r="E386" t="s">
        <v>702</v>
      </c>
      <c r="F386">
        <v>2043</v>
      </c>
    </row>
    <row r="387" spans="1:6" x14ac:dyDescent="0.3">
      <c r="A387" s="1">
        <v>45352</v>
      </c>
      <c r="B387" t="s">
        <v>28</v>
      </c>
      <c r="C387" t="s">
        <v>275</v>
      </c>
      <c r="D387" t="s">
        <v>17</v>
      </c>
      <c r="E387" t="s">
        <v>702</v>
      </c>
      <c r="F387">
        <v>314</v>
      </c>
    </row>
    <row r="388" spans="1:6" x14ac:dyDescent="0.3">
      <c r="A388" s="1">
        <v>45352</v>
      </c>
      <c r="B388" t="s">
        <v>28</v>
      </c>
      <c r="C388" t="s">
        <v>7</v>
      </c>
      <c r="D388" t="s">
        <v>17</v>
      </c>
      <c r="E388" t="s">
        <v>702</v>
      </c>
      <c r="F388">
        <v>67741</v>
      </c>
    </row>
    <row r="389" spans="1:6" x14ac:dyDescent="0.3">
      <c r="A389" s="1">
        <v>45352</v>
      </c>
      <c r="B389" t="s">
        <v>28</v>
      </c>
      <c r="C389" t="s">
        <v>5</v>
      </c>
      <c r="D389" t="s">
        <v>17</v>
      </c>
      <c r="E389" t="s">
        <v>702</v>
      </c>
      <c r="F389">
        <v>23660</v>
      </c>
    </row>
    <row r="390" spans="1:6" x14ac:dyDescent="0.3">
      <c r="A390" s="1">
        <v>45352</v>
      </c>
      <c r="B390" t="s">
        <v>28</v>
      </c>
      <c r="C390" t="s">
        <v>9</v>
      </c>
      <c r="D390" t="s">
        <v>17</v>
      </c>
      <c r="E390" t="s">
        <v>702</v>
      </c>
      <c r="F390">
        <v>11521</v>
      </c>
    </row>
    <row r="391" spans="1:6" x14ac:dyDescent="0.3">
      <c r="A391" s="1">
        <v>45352</v>
      </c>
      <c r="B391" t="s">
        <v>28</v>
      </c>
      <c r="C391" t="s">
        <v>4</v>
      </c>
      <c r="D391" t="s">
        <v>17</v>
      </c>
      <c r="E391" t="s">
        <v>702</v>
      </c>
      <c r="F391">
        <v>3396</v>
      </c>
    </row>
    <row r="392" spans="1:6" x14ac:dyDescent="0.3">
      <c r="A392" s="1">
        <v>45352</v>
      </c>
      <c r="B392" t="s">
        <v>28</v>
      </c>
      <c r="C392" t="s">
        <v>2</v>
      </c>
      <c r="D392" t="s">
        <v>17</v>
      </c>
      <c r="E392" t="s">
        <v>702</v>
      </c>
      <c r="F392">
        <v>7670</v>
      </c>
    </row>
    <row r="393" spans="1:6" x14ac:dyDescent="0.3">
      <c r="A393" s="1">
        <v>45352</v>
      </c>
      <c r="B393" t="s">
        <v>28</v>
      </c>
      <c r="C393" t="s">
        <v>10</v>
      </c>
      <c r="D393" t="s">
        <v>17</v>
      </c>
      <c r="E393" t="s">
        <v>702</v>
      </c>
      <c r="F393">
        <v>6471</v>
      </c>
    </row>
    <row r="394" spans="1:6" x14ac:dyDescent="0.3">
      <c r="A394" s="1">
        <v>45352</v>
      </c>
      <c r="B394" t="s">
        <v>28</v>
      </c>
      <c r="C394" t="s">
        <v>681</v>
      </c>
      <c r="D394" t="s">
        <v>17</v>
      </c>
      <c r="E394" t="s">
        <v>702</v>
      </c>
      <c r="F394">
        <v>2612</v>
      </c>
    </row>
    <row r="395" spans="1:6" x14ac:dyDescent="0.3">
      <c r="A395" s="1">
        <v>45352</v>
      </c>
      <c r="B395" t="s">
        <v>28</v>
      </c>
      <c r="C395" t="s">
        <v>12</v>
      </c>
      <c r="D395" t="s">
        <v>17</v>
      </c>
      <c r="E395" t="s">
        <v>702</v>
      </c>
      <c r="F395">
        <v>156</v>
      </c>
    </row>
    <row r="396" spans="1:6" x14ac:dyDescent="0.3">
      <c r="A396" s="1">
        <v>45352</v>
      </c>
      <c r="B396" t="s">
        <v>28</v>
      </c>
      <c r="C396" t="s">
        <v>246</v>
      </c>
      <c r="D396" t="s">
        <v>17</v>
      </c>
      <c r="E396" t="s">
        <v>702</v>
      </c>
      <c r="F396">
        <v>23872</v>
      </c>
    </row>
    <row r="397" spans="1:6" x14ac:dyDescent="0.3">
      <c r="A397" s="1">
        <v>45352</v>
      </c>
      <c r="B397" t="s">
        <v>28</v>
      </c>
      <c r="C397" t="s">
        <v>13</v>
      </c>
      <c r="D397" t="s">
        <v>17</v>
      </c>
      <c r="E397" t="s">
        <v>702</v>
      </c>
      <c r="F397">
        <v>13475</v>
      </c>
    </row>
    <row r="398" spans="1:6" x14ac:dyDescent="0.3">
      <c r="A398" s="1">
        <v>45352</v>
      </c>
      <c r="B398" t="s">
        <v>28</v>
      </c>
      <c r="C398" t="s">
        <v>11</v>
      </c>
      <c r="D398" t="s">
        <v>17</v>
      </c>
      <c r="E398" t="s">
        <v>702</v>
      </c>
      <c r="F398">
        <v>2410</v>
      </c>
    </row>
    <row r="399" spans="1:6" x14ac:dyDescent="0.3">
      <c r="A399" s="1">
        <v>45352</v>
      </c>
      <c r="B399" t="s">
        <v>28</v>
      </c>
      <c r="C399" t="s">
        <v>15</v>
      </c>
      <c r="D399" t="s">
        <v>17</v>
      </c>
      <c r="E399" t="s">
        <v>702</v>
      </c>
      <c r="F399">
        <v>325</v>
      </c>
    </row>
    <row r="400" spans="1:6" x14ac:dyDescent="0.3">
      <c r="A400" s="1">
        <v>45352</v>
      </c>
      <c r="B400" t="s">
        <v>28</v>
      </c>
      <c r="C400" t="s">
        <v>250</v>
      </c>
      <c r="D400" t="s">
        <v>17</v>
      </c>
      <c r="E400" t="s">
        <v>702</v>
      </c>
      <c r="F400">
        <v>1282</v>
      </c>
    </row>
    <row r="401" spans="1:6" x14ac:dyDescent="0.3">
      <c r="A401" s="1">
        <v>45352</v>
      </c>
      <c r="B401" t="s">
        <v>28</v>
      </c>
      <c r="C401" t="s">
        <v>236</v>
      </c>
      <c r="D401" t="s">
        <v>17</v>
      </c>
      <c r="E401" t="s">
        <v>702</v>
      </c>
      <c r="F401">
        <v>751</v>
      </c>
    </row>
    <row r="402" spans="1:6" x14ac:dyDescent="0.3">
      <c r="A402" s="1">
        <v>45352</v>
      </c>
      <c r="B402" t="s">
        <v>28</v>
      </c>
      <c r="C402" t="s">
        <v>253</v>
      </c>
      <c r="D402" t="s">
        <v>17</v>
      </c>
      <c r="E402" t="s">
        <v>702</v>
      </c>
      <c r="F402">
        <v>3754</v>
      </c>
    </row>
    <row r="403" spans="1:6" x14ac:dyDescent="0.3">
      <c r="A403" s="1">
        <v>45352</v>
      </c>
      <c r="B403" t="s">
        <v>28</v>
      </c>
      <c r="C403" t="s">
        <v>255</v>
      </c>
      <c r="D403" t="s">
        <v>17</v>
      </c>
      <c r="E403" t="s">
        <v>702</v>
      </c>
      <c r="F403">
        <v>7549</v>
      </c>
    </row>
    <row r="404" spans="1:6" x14ac:dyDescent="0.3">
      <c r="A404" s="1">
        <v>45352</v>
      </c>
      <c r="B404" t="s">
        <v>28</v>
      </c>
      <c r="C404" t="s">
        <v>257</v>
      </c>
      <c r="D404" t="s">
        <v>17</v>
      </c>
      <c r="E404" t="s">
        <v>702</v>
      </c>
      <c r="F404">
        <v>3108</v>
      </c>
    </row>
    <row r="405" spans="1:6" x14ac:dyDescent="0.3">
      <c r="A405" s="1">
        <v>45352</v>
      </c>
      <c r="B405" t="s">
        <v>28</v>
      </c>
      <c r="C405" t="s">
        <v>259</v>
      </c>
      <c r="D405" t="s">
        <v>17</v>
      </c>
      <c r="E405" t="s">
        <v>702</v>
      </c>
      <c r="F405">
        <v>17404</v>
      </c>
    </row>
    <row r="406" spans="1:6" x14ac:dyDescent="0.3">
      <c r="A406" s="1">
        <v>45352</v>
      </c>
      <c r="B406" t="s">
        <v>28</v>
      </c>
      <c r="C406" t="s">
        <v>260</v>
      </c>
      <c r="D406" t="s">
        <v>17</v>
      </c>
      <c r="E406" t="s">
        <v>702</v>
      </c>
      <c r="F406">
        <v>791</v>
      </c>
    </row>
    <row r="407" spans="1:6" x14ac:dyDescent="0.3">
      <c r="A407" s="1">
        <v>45352</v>
      </c>
      <c r="B407" t="s">
        <v>28</v>
      </c>
      <c r="C407" t="s">
        <v>262</v>
      </c>
      <c r="D407" t="s">
        <v>17</v>
      </c>
      <c r="E407" t="s">
        <v>702</v>
      </c>
      <c r="F407">
        <v>1607</v>
      </c>
    </row>
    <row r="408" spans="1:6" x14ac:dyDescent="0.3">
      <c r="A408" s="1">
        <v>45352</v>
      </c>
      <c r="B408" t="s">
        <v>28</v>
      </c>
      <c r="C408" t="s">
        <v>263</v>
      </c>
      <c r="D408" t="s">
        <v>17</v>
      </c>
      <c r="E408" t="s">
        <v>702</v>
      </c>
      <c r="F408">
        <v>0</v>
      </c>
    </row>
    <row r="409" spans="1:6" x14ac:dyDescent="0.3">
      <c r="A409" s="1">
        <v>45352</v>
      </c>
      <c r="B409" t="s">
        <v>28</v>
      </c>
      <c r="C409" t="s">
        <v>265</v>
      </c>
      <c r="D409" t="s">
        <v>17</v>
      </c>
      <c r="E409" t="s">
        <v>702</v>
      </c>
      <c r="F409">
        <v>3483</v>
      </c>
    </row>
    <row r="410" spans="1:6" x14ac:dyDescent="0.3">
      <c r="A410" s="1">
        <v>45352</v>
      </c>
      <c r="B410" t="s">
        <v>40</v>
      </c>
      <c r="C410" t="s">
        <v>14</v>
      </c>
      <c r="D410" t="s">
        <v>26</v>
      </c>
      <c r="E410" t="s">
        <v>703</v>
      </c>
      <c r="F410">
        <v>19408</v>
      </c>
    </row>
    <row r="411" spans="1:6" x14ac:dyDescent="0.3">
      <c r="A411" s="1">
        <v>45352</v>
      </c>
      <c r="B411" t="s">
        <v>40</v>
      </c>
      <c r="C411" t="s">
        <v>6</v>
      </c>
      <c r="D411" t="s">
        <v>26</v>
      </c>
      <c r="E411" t="s">
        <v>703</v>
      </c>
      <c r="F411">
        <v>17325</v>
      </c>
    </row>
    <row r="412" spans="1:6" x14ac:dyDescent="0.3">
      <c r="A412" s="1">
        <v>45352</v>
      </c>
      <c r="B412" t="s">
        <v>40</v>
      </c>
      <c r="C412" t="s">
        <v>3</v>
      </c>
      <c r="D412" t="s">
        <v>26</v>
      </c>
      <c r="E412" t="s">
        <v>703</v>
      </c>
      <c r="F412">
        <v>10541</v>
      </c>
    </row>
    <row r="413" spans="1:6" x14ac:dyDescent="0.3">
      <c r="A413" s="1">
        <v>45352</v>
      </c>
      <c r="B413" t="s">
        <v>40</v>
      </c>
      <c r="C413" t="s">
        <v>8</v>
      </c>
      <c r="D413" t="s">
        <v>26</v>
      </c>
      <c r="E413" t="s">
        <v>703</v>
      </c>
      <c r="F413">
        <v>1131</v>
      </c>
    </row>
    <row r="414" spans="1:6" x14ac:dyDescent="0.3">
      <c r="A414" s="1">
        <v>45352</v>
      </c>
      <c r="B414" t="s">
        <v>40</v>
      </c>
      <c r="C414" t="s">
        <v>237</v>
      </c>
      <c r="D414" t="s">
        <v>26</v>
      </c>
      <c r="E414" t="s">
        <v>703</v>
      </c>
      <c r="F414">
        <v>258</v>
      </c>
    </row>
    <row r="415" spans="1:6" x14ac:dyDescent="0.3">
      <c r="A415" s="1">
        <v>45352</v>
      </c>
      <c r="B415" t="s">
        <v>40</v>
      </c>
      <c r="C415" t="s">
        <v>238</v>
      </c>
      <c r="D415" t="s">
        <v>26</v>
      </c>
      <c r="E415" t="s">
        <v>703</v>
      </c>
      <c r="F415">
        <v>151</v>
      </c>
    </row>
    <row r="416" spans="1:6" x14ac:dyDescent="0.3">
      <c r="A416" s="1">
        <v>45352</v>
      </c>
      <c r="B416" t="s">
        <v>40</v>
      </c>
      <c r="C416" t="s">
        <v>239</v>
      </c>
      <c r="D416" t="s">
        <v>26</v>
      </c>
      <c r="E416" t="s">
        <v>703</v>
      </c>
      <c r="F416">
        <v>722</v>
      </c>
    </row>
    <row r="417" spans="1:6" x14ac:dyDescent="0.3">
      <c r="A417" s="1">
        <v>45352</v>
      </c>
      <c r="B417" t="s">
        <v>40</v>
      </c>
      <c r="C417" t="s">
        <v>240</v>
      </c>
      <c r="D417" t="s">
        <v>26</v>
      </c>
      <c r="E417" t="s">
        <v>703</v>
      </c>
      <c r="F417">
        <v>2837763</v>
      </c>
    </row>
    <row r="418" spans="1:6" x14ac:dyDescent="0.3">
      <c r="A418" s="1">
        <v>45352</v>
      </c>
      <c r="B418" t="s">
        <v>40</v>
      </c>
      <c r="C418" t="s">
        <v>274</v>
      </c>
      <c r="D418" t="s">
        <v>26</v>
      </c>
      <c r="E418" t="s">
        <v>703</v>
      </c>
      <c r="F418">
        <v>1283</v>
      </c>
    </row>
    <row r="419" spans="1:6" x14ac:dyDescent="0.3">
      <c r="A419" s="1">
        <v>45352</v>
      </c>
      <c r="B419" t="s">
        <v>40</v>
      </c>
      <c r="C419" t="s">
        <v>273</v>
      </c>
      <c r="D419" t="s">
        <v>26</v>
      </c>
      <c r="E419" t="s">
        <v>703</v>
      </c>
      <c r="F419">
        <v>87</v>
      </c>
    </row>
    <row r="420" spans="1:6" x14ac:dyDescent="0.3">
      <c r="A420" s="1">
        <v>45352</v>
      </c>
      <c r="B420" t="s">
        <v>40</v>
      </c>
      <c r="C420" t="s">
        <v>276</v>
      </c>
      <c r="D420" t="s">
        <v>26</v>
      </c>
      <c r="E420" t="s">
        <v>703</v>
      </c>
      <c r="F420">
        <v>1478</v>
      </c>
    </row>
    <row r="421" spans="1:6" x14ac:dyDescent="0.3">
      <c r="A421" s="1">
        <v>45352</v>
      </c>
      <c r="B421" t="s">
        <v>40</v>
      </c>
      <c r="C421" t="s">
        <v>275</v>
      </c>
      <c r="D421" t="s">
        <v>26</v>
      </c>
      <c r="E421" t="s">
        <v>703</v>
      </c>
      <c r="F421">
        <v>233</v>
      </c>
    </row>
    <row r="422" spans="1:6" x14ac:dyDescent="0.3">
      <c r="A422" s="1">
        <v>45352</v>
      </c>
      <c r="B422" t="s">
        <v>40</v>
      </c>
      <c r="C422" t="s">
        <v>7</v>
      </c>
      <c r="D422" t="s">
        <v>26</v>
      </c>
      <c r="E422" t="s">
        <v>703</v>
      </c>
      <c r="F422">
        <v>14913</v>
      </c>
    </row>
    <row r="423" spans="1:6" x14ac:dyDescent="0.3">
      <c r="A423" s="1">
        <v>45352</v>
      </c>
      <c r="B423" t="s">
        <v>40</v>
      </c>
      <c r="C423" t="s">
        <v>5</v>
      </c>
      <c r="D423" t="s">
        <v>26</v>
      </c>
      <c r="E423" t="s">
        <v>703</v>
      </c>
      <c r="F423">
        <v>7682</v>
      </c>
    </row>
    <row r="424" spans="1:6" x14ac:dyDescent="0.3">
      <c r="A424" s="1">
        <v>45352</v>
      </c>
      <c r="B424" t="s">
        <v>40</v>
      </c>
      <c r="C424" t="s">
        <v>9</v>
      </c>
      <c r="D424" t="s">
        <v>26</v>
      </c>
      <c r="E424" t="s">
        <v>703</v>
      </c>
      <c r="F424">
        <v>4086</v>
      </c>
    </row>
    <row r="425" spans="1:6" x14ac:dyDescent="0.3">
      <c r="A425" s="1">
        <v>45352</v>
      </c>
      <c r="B425" t="s">
        <v>40</v>
      </c>
      <c r="C425" t="s">
        <v>4</v>
      </c>
      <c r="D425" t="s">
        <v>26</v>
      </c>
      <c r="E425" t="s">
        <v>703</v>
      </c>
      <c r="F425">
        <v>1199</v>
      </c>
    </row>
    <row r="426" spans="1:6" x14ac:dyDescent="0.3">
      <c r="A426" s="1">
        <v>45352</v>
      </c>
      <c r="B426" t="s">
        <v>40</v>
      </c>
      <c r="C426" t="s">
        <v>2</v>
      </c>
      <c r="D426" t="s">
        <v>26</v>
      </c>
      <c r="E426" t="s">
        <v>703</v>
      </c>
      <c r="F426">
        <v>2211</v>
      </c>
    </row>
    <row r="427" spans="1:6" x14ac:dyDescent="0.3">
      <c r="A427" s="1">
        <v>45352</v>
      </c>
      <c r="B427" t="s">
        <v>40</v>
      </c>
      <c r="C427" t="s">
        <v>10</v>
      </c>
      <c r="D427" t="s">
        <v>26</v>
      </c>
      <c r="E427" t="s">
        <v>703</v>
      </c>
      <c r="F427">
        <v>1934</v>
      </c>
    </row>
    <row r="428" spans="1:6" x14ac:dyDescent="0.3">
      <c r="A428" s="1">
        <v>45352</v>
      </c>
      <c r="B428" t="s">
        <v>40</v>
      </c>
      <c r="C428" t="s">
        <v>681</v>
      </c>
      <c r="D428" t="s">
        <v>26</v>
      </c>
      <c r="E428" t="s">
        <v>703</v>
      </c>
      <c r="F428">
        <v>1294</v>
      </c>
    </row>
    <row r="429" spans="1:6" x14ac:dyDescent="0.3">
      <c r="A429" s="1">
        <v>45352</v>
      </c>
      <c r="B429" t="s">
        <v>40</v>
      </c>
      <c r="C429" t="s">
        <v>12</v>
      </c>
      <c r="D429" t="s">
        <v>26</v>
      </c>
      <c r="E429" t="s">
        <v>703</v>
      </c>
      <c r="F429">
        <v>2</v>
      </c>
    </row>
    <row r="430" spans="1:6" x14ac:dyDescent="0.3">
      <c r="A430" s="1">
        <v>45352</v>
      </c>
      <c r="B430" t="s">
        <v>40</v>
      </c>
      <c r="C430" t="s">
        <v>246</v>
      </c>
      <c r="D430" t="s">
        <v>26</v>
      </c>
      <c r="E430" t="s">
        <v>703</v>
      </c>
      <c r="F430">
        <v>4907</v>
      </c>
    </row>
    <row r="431" spans="1:6" x14ac:dyDescent="0.3">
      <c r="A431" s="1">
        <v>45352</v>
      </c>
      <c r="B431" t="s">
        <v>40</v>
      </c>
      <c r="C431" t="s">
        <v>13</v>
      </c>
      <c r="D431" t="s">
        <v>26</v>
      </c>
      <c r="E431" t="s">
        <v>703</v>
      </c>
      <c r="F431">
        <v>2390</v>
      </c>
    </row>
    <row r="432" spans="1:6" x14ac:dyDescent="0.3">
      <c r="A432" s="1">
        <v>45352</v>
      </c>
      <c r="B432" t="s">
        <v>40</v>
      </c>
      <c r="C432" t="s">
        <v>11</v>
      </c>
      <c r="D432" t="s">
        <v>26</v>
      </c>
      <c r="E432" t="s">
        <v>703</v>
      </c>
      <c r="F432">
        <v>764</v>
      </c>
    </row>
    <row r="433" spans="1:6" x14ac:dyDescent="0.3">
      <c r="A433" s="1">
        <v>45352</v>
      </c>
      <c r="B433" t="s">
        <v>40</v>
      </c>
      <c r="C433" t="s">
        <v>15</v>
      </c>
      <c r="D433" t="s">
        <v>26</v>
      </c>
      <c r="E433" t="s">
        <v>703</v>
      </c>
      <c r="F433">
        <v>56</v>
      </c>
    </row>
    <row r="434" spans="1:6" x14ac:dyDescent="0.3">
      <c r="A434" s="1">
        <v>45352</v>
      </c>
      <c r="B434" t="s">
        <v>40</v>
      </c>
      <c r="C434" t="s">
        <v>250</v>
      </c>
      <c r="D434" t="s">
        <v>26</v>
      </c>
      <c r="E434" t="s">
        <v>703</v>
      </c>
      <c r="F434">
        <v>405</v>
      </c>
    </row>
    <row r="435" spans="1:6" x14ac:dyDescent="0.3">
      <c r="A435" s="1">
        <v>45352</v>
      </c>
      <c r="B435" t="s">
        <v>40</v>
      </c>
      <c r="C435" t="s">
        <v>236</v>
      </c>
      <c r="D435" t="s">
        <v>26</v>
      </c>
      <c r="E435" t="s">
        <v>703</v>
      </c>
      <c r="F435">
        <v>41</v>
      </c>
    </row>
    <row r="436" spans="1:6" x14ac:dyDescent="0.3">
      <c r="A436" s="1">
        <v>45352</v>
      </c>
      <c r="B436" t="s">
        <v>40</v>
      </c>
      <c r="C436" t="s">
        <v>253</v>
      </c>
      <c r="D436" t="s">
        <v>26</v>
      </c>
      <c r="E436" t="s">
        <v>703</v>
      </c>
      <c r="F436">
        <v>571</v>
      </c>
    </row>
    <row r="437" spans="1:6" x14ac:dyDescent="0.3">
      <c r="A437" s="1">
        <v>45352</v>
      </c>
      <c r="B437" t="s">
        <v>40</v>
      </c>
      <c r="C437" t="s">
        <v>255</v>
      </c>
      <c r="D437" t="s">
        <v>26</v>
      </c>
      <c r="E437" t="s">
        <v>703</v>
      </c>
      <c r="F437">
        <v>1514</v>
      </c>
    </row>
    <row r="438" spans="1:6" x14ac:dyDescent="0.3">
      <c r="A438" s="1">
        <v>45352</v>
      </c>
      <c r="B438" t="s">
        <v>40</v>
      </c>
      <c r="C438" t="s">
        <v>257</v>
      </c>
      <c r="D438" t="s">
        <v>26</v>
      </c>
      <c r="E438" t="s">
        <v>703</v>
      </c>
      <c r="F438">
        <v>929</v>
      </c>
    </row>
    <row r="439" spans="1:6" x14ac:dyDescent="0.3">
      <c r="A439" s="1">
        <v>45352</v>
      </c>
      <c r="B439" t="s">
        <v>40</v>
      </c>
      <c r="C439" t="s">
        <v>259</v>
      </c>
      <c r="D439" t="s">
        <v>26</v>
      </c>
      <c r="E439" t="s">
        <v>703</v>
      </c>
      <c r="F439">
        <v>935</v>
      </c>
    </row>
    <row r="440" spans="1:6" x14ac:dyDescent="0.3">
      <c r="A440" s="1">
        <v>45352</v>
      </c>
      <c r="B440" t="s">
        <v>40</v>
      </c>
      <c r="C440" t="s">
        <v>260</v>
      </c>
      <c r="D440" t="s">
        <v>26</v>
      </c>
      <c r="E440" t="s">
        <v>703</v>
      </c>
      <c r="F440">
        <v>15</v>
      </c>
    </row>
    <row r="441" spans="1:6" x14ac:dyDescent="0.3">
      <c r="A441" s="1">
        <v>45352</v>
      </c>
      <c r="B441" t="s">
        <v>40</v>
      </c>
      <c r="C441" t="s">
        <v>262</v>
      </c>
      <c r="D441" t="s">
        <v>26</v>
      </c>
      <c r="E441" t="s">
        <v>703</v>
      </c>
      <c r="F441">
        <v>149</v>
      </c>
    </row>
    <row r="442" spans="1:6" x14ac:dyDescent="0.3">
      <c r="A442" s="1">
        <v>45352</v>
      </c>
      <c r="B442" t="s">
        <v>40</v>
      </c>
      <c r="C442" t="s">
        <v>263</v>
      </c>
      <c r="D442" t="s">
        <v>26</v>
      </c>
      <c r="E442" t="s">
        <v>703</v>
      </c>
      <c r="F442">
        <v>0</v>
      </c>
    </row>
    <row r="443" spans="1:6" x14ac:dyDescent="0.3">
      <c r="A443" s="1">
        <v>45352</v>
      </c>
      <c r="B443" t="s">
        <v>40</v>
      </c>
      <c r="C443" t="s">
        <v>265</v>
      </c>
      <c r="D443" t="s">
        <v>26</v>
      </c>
      <c r="E443" t="s">
        <v>703</v>
      </c>
      <c r="F443">
        <v>15</v>
      </c>
    </row>
    <row r="444" spans="1:6" x14ac:dyDescent="0.3">
      <c r="A444" s="1">
        <v>45352</v>
      </c>
      <c r="B444" t="s">
        <v>29</v>
      </c>
      <c r="C444" t="s">
        <v>14</v>
      </c>
      <c r="D444" t="s">
        <v>20</v>
      </c>
      <c r="E444" t="s">
        <v>701</v>
      </c>
      <c r="F444">
        <v>39615</v>
      </c>
    </row>
    <row r="445" spans="1:6" x14ac:dyDescent="0.3">
      <c r="A445" s="1">
        <v>45352</v>
      </c>
      <c r="B445" t="s">
        <v>29</v>
      </c>
      <c r="C445" t="s">
        <v>6</v>
      </c>
      <c r="D445" t="s">
        <v>20</v>
      </c>
      <c r="E445" t="s">
        <v>701</v>
      </c>
      <c r="F445">
        <v>36337</v>
      </c>
    </row>
    <row r="446" spans="1:6" x14ac:dyDescent="0.3">
      <c r="A446" s="1">
        <v>45352</v>
      </c>
      <c r="B446" t="s">
        <v>29</v>
      </c>
      <c r="C446" t="s">
        <v>3</v>
      </c>
      <c r="D446" t="s">
        <v>20</v>
      </c>
      <c r="E446" t="s">
        <v>701</v>
      </c>
      <c r="F446">
        <v>25983</v>
      </c>
    </row>
    <row r="447" spans="1:6" x14ac:dyDescent="0.3">
      <c r="A447" s="1">
        <v>45352</v>
      </c>
      <c r="B447" t="s">
        <v>29</v>
      </c>
      <c r="C447" t="s">
        <v>8</v>
      </c>
      <c r="D447" t="s">
        <v>20</v>
      </c>
      <c r="E447" t="s">
        <v>701</v>
      </c>
      <c r="F447">
        <v>1906</v>
      </c>
    </row>
    <row r="448" spans="1:6" x14ac:dyDescent="0.3">
      <c r="A448" s="1">
        <v>45352</v>
      </c>
      <c r="B448" t="s">
        <v>29</v>
      </c>
      <c r="C448" t="s">
        <v>237</v>
      </c>
      <c r="D448" t="s">
        <v>20</v>
      </c>
      <c r="E448" t="s">
        <v>701</v>
      </c>
      <c r="F448">
        <v>547</v>
      </c>
    </row>
    <row r="449" spans="1:6" x14ac:dyDescent="0.3">
      <c r="A449" s="1">
        <v>45352</v>
      </c>
      <c r="B449" t="s">
        <v>29</v>
      </c>
      <c r="C449" t="s">
        <v>238</v>
      </c>
      <c r="D449" t="s">
        <v>20</v>
      </c>
      <c r="E449" t="s">
        <v>701</v>
      </c>
      <c r="F449">
        <v>266</v>
      </c>
    </row>
    <row r="450" spans="1:6" x14ac:dyDescent="0.3">
      <c r="A450" s="1">
        <v>45352</v>
      </c>
      <c r="B450" t="s">
        <v>29</v>
      </c>
      <c r="C450" t="s">
        <v>239</v>
      </c>
      <c r="D450" t="s">
        <v>20</v>
      </c>
      <c r="E450" t="s">
        <v>701</v>
      </c>
      <c r="F450">
        <v>1093</v>
      </c>
    </row>
    <row r="451" spans="1:6" x14ac:dyDescent="0.3">
      <c r="A451" s="1">
        <v>45352</v>
      </c>
      <c r="B451" t="s">
        <v>29</v>
      </c>
      <c r="C451" t="s">
        <v>240</v>
      </c>
      <c r="D451" t="s">
        <v>20</v>
      </c>
      <c r="E451" t="s">
        <v>701</v>
      </c>
      <c r="F451">
        <v>3512252</v>
      </c>
    </row>
    <row r="452" spans="1:6" x14ac:dyDescent="0.3">
      <c r="A452" s="1">
        <v>45352</v>
      </c>
      <c r="B452" t="s">
        <v>29</v>
      </c>
      <c r="C452" t="s">
        <v>274</v>
      </c>
      <c r="D452" t="s">
        <v>20</v>
      </c>
      <c r="E452" t="s">
        <v>701</v>
      </c>
      <c r="F452">
        <v>320</v>
      </c>
    </row>
    <row r="453" spans="1:6" x14ac:dyDescent="0.3">
      <c r="A453" s="1">
        <v>45352</v>
      </c>
      <c r="B453" t="s">
        <v>29</v>
      </c>
      <c r="C453" t="s">
        <v>273</v>
      </c>
      <c r="D453" t="s">
        <v>20</v>
      </c>
      <c r="E453" t="s">
        <v>701</v>
      </c>
      <c r="F453">
        <v>150</v>
      </c>
    </row>
    <row r="454" spans="1:6" x14ac:dyDescent="0.3">
      <c r="A454" s="1">
        <v>45352</v>
      </c>
      <c r="B454" t="s">
        <v>29</v>
      </c>
      <c r="C454" t="s">
        <v>276</v>
      </c>
      <c r="D454" t="s">
        <v>20</v>
      </c>
      <c r="E454" t="s">
        <v>701</v>
      </c>
      <c r="F454">
        <v>1687</v>
      </c>
    </row>
    <row r="455" spans="1:6" x14ac:dyDescent="0.3">
      <c r="A455" s="1">
        <v>45352</v>
      </c>
      <c r="B455" t="s">
        <v>29</v>
      </c>
      <c r="C455" t="s">
        <v>275</v>
      </c>
      <c r="D455" t="s">
        <v>20</v>
      </c>
      <c r="E455" t="s">
        <v>701</v>
      </c>
      <c r="F455">
        <v>320</v>
      </c>
    </row>
    <row r="456" spans="1:6" x14ac:dyDescent="0.3">
      <c r="A456" s="1">
        <v>45352</v>
      </c>
      <c r="B456" t="s">
        <v>29</v>
      </c>
      <c r="C456" t="s">
        <v>7</v>
      </c>
      <c r="D456" t="s">
        <v>20</v>
      </c>
      <c r="E456" t="s">
        <v>701</v>
      </c>
      <c r="F456">
        <v>33934</v>
      </c>
    </row>
    <row r="457" spans="1:6" x14ac:dyDescent="0.3">
      <c r="A457" s="1">
        <v>45352</v>
      </c>
      <c r="B457" t="s">
        <v>29</v>
      </c>
      <c r="C457" t="s">
        <v>5</v>
      </c>
      <c r="D457" t="s">
        <v>20</v>
      </c>
      <c r="E457" t="s">
        <v>701</v>
      </c>
      <c r="F457">
        <v>18881</v>
      </c>
    </row>
    <row r="458" spans="1:6" x14ac:dyDescent="0.3">
      <c r="A458" s="1">
        <v>45352</v>
      </c>
      <c r="B458" t="s">
        <v>29</v>
      </c>
      <c r="C458" t="s">
        <v>9</v>
      </c>
      <c r="D458" t="s">
        <v>20</v>
      </c>
      <c r="E458" t="s">
        <v>701</v>
      </c>
      <c r="F458">
        <v>8676</v>
      </c>
    </row>
    <row r="459" spans="1:6" x14ac:dyDescent="0.3">
      <c r="A459" s="1">
        <v>45352</v>
      </c>
      <c r="B459" t="s">
        <v>29</v>
      </c>
      <c r="C459" t="s">
        <v>4</v>
      </c>
      <c r="D459" t="s">
        <v>20</v>
      </c>
      <c r="E459" t="s">
        <v>701</v>
      </c>
      <c r="F459">
        <v>1939</v>
      </c>
    </row>
    <row r="460" spans="1:6" x14ac:dyDescent="0.3">
      <c r="A460" s="1">
        <v>45352</v>
      </c>
      <c r="B460" t="s">
        <v>29</v>
      </c>
      <c r="C460" t="s">
        <v>2</v>
      </c>
      <c r="D460" t="s">
        <v>20</v>
      </c>
      <c r="E460" t="s">
        <v>701</v>
      </c>
      <c r="F460">
        <v>4048</v>
      </c>
    </row>
    <row r="461" spans="1:6" x14ac:dyDescent="0.3">
      <c r="A461" s="1">
        <v>45352</v>
      </c>
      <c r="B461" t="s">
        <v>29</v>
      </c>
      <c r="C461" t="s">
        <v>10</v>
      </c>
      <c r="D461" t="s">
        <v>20</v>
      </c>
      <c r="E461" t="s">
        <v>701</v>
      </c>
      <c r="F461">
        <v>2312</v>
      </c>
    </row>
    <row r="462" spans="1:6" x14ac:dyDescent="0.3">
      <c r="A462" s="1">
        <v>45352</v>
      </c>
      <c r="B462" t="s">
        <v>29</v>
      </c>
      <c r="C462" t="s">
        <v>681</v>
      </c>
      <c r="D462" t="s">
        <v>20</v>
      </c>
      <c r="E462" t="s">
        <v>701</v>
      </c>
      <c r="F462">
        <v>1998</v>
      </c>
    </row>
    <row r="463" spans="1:6" x14ac:dyDescent="0.3">
      <c r="A463" s="1">
        <v>45352</v>
      </c>
      <c r="B463" t="s">
        <v>29</v>
      </c>
      <c r="C463" t="s">
        <v>12</v>
      </c>
      <c r="D463" t="s">
        <v>20</v>
      </c>
      <c r="E463" t="s">
        <v>701</v>
      </c>
      <c r="F463">
        <v>10</v>
      </c>
    </row>
    <row r="464" spans="1:6" x14ac:dyDescent="0.3">
      <c r="A464" s="1">
        <v>45352</v>
      </c>
      <c r="B464" t="s">
        <v>29</v>
      </c>
      <c r="C464" t="s">
        <v>246</v>
      </c>
      <c r="D464" t="s">
        <v>20</v>
      </c>
      <c r="E464" t="s">
        <v>701</v>
      </c>
      <c r="F464">
        <v>11305</v>
      </c>
    </row>
    <row r="465" spans="1:6" x14ac:dyDescent="0.3">
      <c r="A465" s="1">
        <v>45352</v>
      </c>
      <c r="B465" t="s">
        <v>29</v>
      </c>
      <c r="C465" t="s">
        <v>13</v>
      </c>
      <c r="D465" t="s">
        <v>20</v>
      </c>
      <c r="E465" t="s">
        <v>701</v>
      </c>
      <c r="F465">
        <v>5642</v>
      </c>
    </row>
    <row r="466" spans="1:6" x14ac:dyDescent="0.3">
      <c r="A466" s="1">
        <v>45352</v>
      </c>
      <c r="B466" t="s">
        <v>29</v>
      </c>
      <c r="C466" t="s">
        <v>11</v>
      </c>
      <c r="D466" t="s">
        <v>20</v>
      </c>
      <c r="E466" t="s">
        <v>701</v>
      </c>
      <c r="F466">
        <v>1891</v>
      </c>
    </row>
    <row r="467" spans="1:6" x14ac:dyDescent="0.3">
      <c r="A467" s="1">
        <v>45352</v>
      </c>
      <c r="B467" t="s">
        <v>29</v>
      </c>
      <c r="C467" t="s">
        <v>15</v>
      </c>
      <c r="D467" t="s">
        <v>20</v>
      </c>
      <c r="E467" t="s">
        <v>701</v>
      </c>
      <c r="F467">
        <v>124</v>
      </c>
    </row>
    <row r="468" spans="1:6" x14ac:dyDescent="0.3">
      <c r="A468" s="1">
        <v>45352</v>
      </c>
      <c r="B468" t="s">
        <v>29</v>
      </c>
      <c r="C468" t="s">
        <v>250</v>
      </c>
      <c r="D468" t="s">
        <v>20</v>
      </c>
      <c r="E468" t="s">
        <v>701</v>
      </c>
      <c r="F468">
        <v>959</v>
      </c>
    </row>
    <row r="469" spans="1:6" x14ac:dyDescent="0.3">
      <c r="A469" s="1">
        <v>45352</v>
      </c>
      <c r="B469" t="s">
        <v>29</v>
      </c>
      <c r="C469" t="s">
        <v>236</v>
      </c>
      <c r="D469" t="s">
        <v>20</v>
      </c>
      <c r="E469" t="s">
        <v>701</v>
      </c>
      <c r="F469">
        <v>29</v>
      </c>
    </row>
    <row r="470" spans="1:6" x14ac:dyDescent="0.3">
      <c r="A470" s="1">
        <v>45352</v>
      </c>
      <c r="B470" t="s">
        <v>29</v>
      </c>
      <c r="C470" t="s">
        <v>253</v>
      </c>
      <c r="D470" t="s">
        <v>20</v>
      </c>
      <c r="E470" t="s">
        <v>701</v>
      </c>
      <c r="F470">
        <v>1491</v>
      </c>
    </row>
    <row r="471" spans="1:6" x14ac:dyDescent="0.3">
      <c r="A471" s="1">
        <v>45352</v>
      </c>
      <c r="B471" t="s">
        <v>29</v>
      </c>
      <c r="C471" t="s">
        <v>255</v>
      </c>
      <c r="D471" t="s">
        <v>20</v>
      </c>
      <c r="E471" t="s">
        <v>701</v>
      </c>
      <c r="F471">
        <v>6123</v>
      </c>
    </row>
    <row r="472" spans="1:6" x14ac:dyDescent="0.3">
      <c r="A472" s="1">
        <v>45352</v>
      </c>
      <c r="B472" t="s">
        <v>29</v>
      </c>
      <c r="C472" t="s">
        <v>257</v>
      </c>
      <c r="D472" t="s">
        <v>20</v>
      </c>
      <c r="E472" t="s">
        <v>701</v>
      </c>
      <c r="F472">
        <v>1291</v>
      </c>
    </row>
    <row r="473" spans="1:6" x14ac:dyDescent="0.3">
      <c r="A473" s="1">
        <v>45352</v>
      </c>
      <c r="B473" t="s">
        <v>29</v>
      </c>
      <c r="C473" t="s">
        <v>259</v>
      </c>
      <c r="D473" t="s">
        <v>20</v>
      </c>
      <c r="E473" t="s">
        <v>701</v>
      </c>
      <c r="F473">
        <v>3920</v>
      </c>
    </row>
    <row r="474" spans="1:6" x14ac:dyDescent="0.3">
      <c r="A474" s="1">
        <v>45352</v>
      </c>
      <c r="B474" t="s">
        <v>29</v>
      </c>
      <c r="C474" t="s">
        <v>260</v>
      </c>
      <c r="D474" t="s">
        <v>20</v>
      </c>
      <c r="E474" t="s">
        <v>701</v>
      </c>
      <c r="F474">
        <v>0</v>
      </c>
    </row>
    <row r="475" spans="1:6" x14ac:dyDescent="0.3">
      <c r="A475" s="1">
        <v>45352</v>
      </c>
      <c r="B475" t="s">
        <v>29</v>
      </c>
      <c r="C475" t="s">
        <v>262</v>
      </c>
      <c r="D475" t="s">
        <v>20</v>
      </c>
      <c r="E475" t="s">
        <v>701</v>
      </c>
      <c r="F475">
        <v>1209</v>
      </c>
    </row>
    <row r="476" spans="1:6" x14ac:dyDescent="0.3">
      <c r="A476" s="1">
        <v>45352</v>
      </c>
      <c r="B476" t="s">
        <v>29</v>
      </c>
      <c r="C476" t="s">
        <v>263</v>
      </c>
      <c r="D476" t="s">
        <v>20</v>
      </c>
      <c r="E476" t="s">
        <v>701</v>
      </c>
      <c r="F476">
        <v>0</v>
      </c>
    </row>
    <row r="477" spans="1:6" x14ac:dyDescent="0.3">
      <c r="A477" s="1">
        <v>45352</v>
      </c>
      <c r="B477" t="s">
        <v>29</v>
      </c>
      <c r="C477" t="s">
        <v>265</v>
      </c>
      <c r="D477" t="s">
        <v>20</v>
      </c>
      <c r="E477" t="s">
        <v>701</v>
      </c>
      <c r="F477">
        <v>0</v>
      </c>
    </row>
    <row r="478" spans="1:6" x14ac:dyDescent="0.3">
      <c r="A478" s="1">
        <v>45352</v>
      </c>
      <c r="B478" t="s">
        <v>30</v>
      </c>
      <c r="C478" t="s">
        <v>14</v>
      </c>
      <c r="D478" t="s">
        <v>19</v>
      </c>
      <c r="E478" t="s">
        <v>699</v>
      </c>
      <c r="F478">
        <v>81010</v>
      </c>
    </row>
    <row r="479" spans="1:6" x14ac:dyDescent="0.3">
      <c r="A479" s="1">
        <v>45352</v>
      </c>
      <c r="B479" t="s">
        <v>30</v>
      </c>
      <c r="C479" t="s">
        <v>6</v>
      </c>
      <c r="D479" t="s">
        <v>19</v>
      </c>
      <c r="E479" t="s">
        <v>699</v>
      </c>
      <c r="F479">
        <v>72592</v>
      </c>
    </row>
    <row r="480" spans="1:6" x14ac:dyDescent="0.3">
      <c r="A480" s="1">
        <v>45352</v>
      </c>
      <c r="B480" t="s">
        <v>30</v>
      </c>
      <c r="C480" t="s">
        <v>3</v>
      </c>
      <c r="D480" t="s">
        <v>19</v>
      </c>
      <c r="E480" t="s">
        <v>699</v>
      </c>
      <c r="F480">
        <v>45178</v>
      </c>
    </row>
    <row r="481" spans="1:6" x14ac:dyDescent="0.3">
      <c r="A481" s="1">
        <v>45352</v>
      </c>
      <c r="B481" t="s">
        <v>30</v>
      </c>
      <c r="C481" t="s">
        <v>8</v>
      </c>
      <c r="D481" t="s">
        <v>19</v>
      </c>
      <c r="E481" t="s">
        <v>699</v>
      </c>
      <c r="F481">
        <v>8418</v>
      </c>
    </row>
    <row r="482" spans="1:6" x14ac:dyDescent="0.3">
      <c r="A482" s="1">
        <v>45352</v>
      </c>
      <c r="B482" t="s">
        <v>30</v>
      </c>
      <c r="C482" t="s">
        <v>237</v>
      </c>
      <c r="D482" t="s">
        <v>19</v>
      </c>
      <c r="E482" t="s">
        <v>699</v>
      </c>
      <c r="F482">
        <v>2010</v>
      </c>
    </row>
    <row r="483" spans="1:6" x14ac:dyDescent="0.3">
      <c r="A483" s="1">
        <v>45352</v>
      </c>
      <c r="B483" t="s">
        <v>30</v>
      </c>
      <c r="C483" t="s">
        <v>238</v>
      </c>
      <c r="D483" t="s">
        <v>19</v>
      </c>
      <c r="E483" t="s">
        <v>699</v>
      </c>
      <c r="F483">
        <v>954</v>
      </c>
    </row>
    <row r="484" spans="1:6" x14ac:dyDescent="0.3">
      <c r="A484" s="1">
        <v>45352</v>
      </c>
      <c r="B484" t="s">
        <v>30</v>
      </c>
      <c r="C484" t="s">
        <v>239</v>
      </c>
      <c r="D484" t="s">
        <v>19</v>
      </c>
      <c r="E484" t="s">
        <v>699</v>
      </c>
      <c r="F484">
        <v>5454</v>
      </c>
    </row>
    <row r="485" spans="1:6" x14ac:dyDescent="0.3">
      <c r="A485" s="1">
        <v>45352</v>
      </c>
      <c r="B485" t="s">
        <v>30</v>
      </c>
      <c r="C485" t="s">
        <v>240</v>
      </c>
      <c r="D485" t="s">
        <v>19</v>
      </c>
      <c r="E485" t="s">
        <v>699</v>
      </c>
      <c r="F485">
        <v>9855188</v>
      </c>
    </row>
    <row r="486" spans="1:6" x14ac:dyDescent="0.3">
      <c r="A486" s="1">
        <v>45352</v>
      </c>
      <c r="B486" t="s">
        <v>30</v>
      </c>
      <c r="C486" t="s">
        <v>274</v>
      </c>
      <c r="D486" t="s">
        <v>19</v>
      </c>
      <c r="E486" t="s">
        <v>699</v>
      </c>
      <c r="F486">
        <v>1602</v>
      </c>
    </row>
    <row r="487" spans="1:6" x14ac:dyDescent="0.3">
      <c r="A487" s="1">
        <v>45352</v>
      </c>
      <c r="B487" t="s">
        <v>30</v>
      </c>
      <c r="C487" t="s">
        <v>273</v>
      </c>
      <c r="D487" t="s">
        <v>19</v>
      </c>
      <c r="E487" t="s">
        <v>699</v>
      </c>
      <c r="F487">
        <v>56</v>
      </c>
    </row>
    <row r="488" spans="1:6" x14ac:dyDescent="0.3">
      <c r="A488" s="1">
        <v>45352</v>
      </c>
      <c r="B488" t="s">
        <v>30</v>
      </c>
      <c r="C488" t="s">
        <v>276</v>
      </c>
      <c r="D488" t="s">
        <v>19</v>
      </c>
      <c r="E488" t="s">
        <v>699</v>
      </c>
      <c r="F488">
        <v>1846</v>
      </c>
    </row>
    <row r="489" spans="1:6" x14ac:dyDescent="0.3">
      <c r="A489" s="1">
        <v>45352</v>
      </c>
      <c r="B489" t="s">
        <v>30</v>
      </c>
      <c r="C489" t="s">
        <v>275</v>
      </c>
      <c r="D489" t="s">
        <v>19</v>
      </c>
      <c r="E489" t="s">
        <v>699</v>
      </c>
      <c r="F489">
        <v>130</v>
      </c>
    </row>
    <row r="490" spans="1:6" x14ac:dyDescent="0.3">
      <c r="A490" s="1">
        <v>45352</v>
      </c>
      <c r="B490" t="s">
        <v>30</v>
      </c>
      <c r="C490" t="s">
        <v>7</v>
      </c>
      <c r="D490" t="s">
        <v>19</v>
      </c>
      <c r="E490" t="s">
        <v>699</v>
      </c>
      <c r="F490">
        <v>58606</v>
      </c>
    </row>
    <row r="491" spans="1:6" x14ac:dyDescent="0.3">
      <c r="A491" s="1">
        <v>45352</v>
      </c>
      <c r="B491" t="s">
        <v>30</v>
      </c>
      <c r="C491" t="s">
        <v>5</v>
      </c>
      <c r="D491" t="s">
        <v>19</v>
      </c>
      <c r="E491" t="s">
        <v>699</v>
      </c>
      <c r="F491">
        <v>25044</v>
      </c>
    </row>
    <row r="492" spans="1:6" x14ac:dyDescent="0.3">
      <c r="A492" s="1">
        <v>45352</v>
      </c>
      <c r="B492" t="s">
        <v>30</v>
      </c>
      <c r="C492" t="s">
        <v>9</v>
      </c>
      <c r="D492" t="s">
        <v>19</v>
      </c>
      <c r="E492" t="s">
        <v>699</v>
      </c>
      <c r="F492">
        <v>10736</v>
      </c>
    </row>
    <row r="493" spans="1:6" x14ac:dyDescent="0.3">
      <c r="A493" s="1">
        <v>45352</v>
      </c>
      <c r="B493" t="s">
        <v>30</v>
      </c>
      <c r="C493" t="s">
        <v>4</v>
      </c>
      <c r="D493" t="s">
        <v>19</v>
      </c>
      <c r="E493" t="s">
        <v>699</v>
      </c>
      <c r="F493">
        <v>4178</v>
      </c>
    </row>
    <row r="494" spans="1:6" x14ac:dyDescent="0.3">
      <c r="A494" s="1">
        <v>45352</v>
      </c>
      <c r="B494" t="s">
        <v>30</v>
      </c>
      <c r="C494" t="s">
        <v>2</v>
      </c>
      <c r="D494" t="s">
        <v>19</v>
      </c>
      <c r="E494" t="s">
        <v>699</v>
      </c>
      <c r="F494">
        <v>4808</v>
      </c>
    </row>
    <row r="495" spans="1:6" x14ac:dyDescent="0.3">
      <c r="A495" s="1">
        <v>45352</v>
      </c>
      <c r="B495" t="s">
        <v>30</v>
      </c>
      <c r="C495" t="s">
        <v>10</v>
      </c>
      <c r="D495" t="s">
        <v>19</v>
      </c>
      <c r="E495" t="s">
        <v>699</v>
      </c>
      <c r="F495">
        <v>6451</v>
      </c>
    </row>
    <row r="496" spans="1:6" x14ac:dyDescent="0.3">
      <c r="A496" s="1">
        <v>45352</v>
      </c>
      <c r="B496" t="s">
        <v>30</v>
      </c>
      <c r="C496" t="s">
        <v>681</v>
      </c>
      <c r="D496" t="s">
        <v>19</v>
      </c>
      <c r="E496" t="s">
        <v>699</v>
      </c>
      <c r="F496">
        <v>2908</v>
      </c>
    </row>
    <row r="497" spans="1:6" x14ac:dyDescent="0.3">
      <c r="A497" s="1">
        <v>45352</v>
      </c>
      <c r="B497" t="s">
        <v>30</v>
      </c>
      <c r="C497" t="s">
        <v>12</v>
      </c>
      <c r="D497" t="s">
        <v>19</v>
      </c>
      <c r="E497" t="s">
        <v>699</v>
      </c>
      <c r="F497">
        <v>104</v>
      </c>
    </row>
    <row r="498" spans="1:6" x14ac:dyDescent="0.3">
      <c r="A498" s="1">
        <v>45352</v>
      </c>
      <c r="B498" t="s">
        <v>30</v>
      </c>
      <c r="C498" t="s">
        <v>246</v>
      </c>
      <c r="D498" t="s">
        <v>19</v>
      </c>
      <c r="E498" t="s">
        <v>699</v>
      </c>
      <c r="F498">
        <v>20767</v>
      </c>
    </row>
    <row r="499" spans="1:6" x14ac:dyDescent="0.3">
      <c r="A499" s="1">
        <v>45352</v>
      </c>
      <c r="B499" t="s">
        <v>30</v>
      </c>
      <c r="C499" t="s">
        <v>13</v>
      </c>
      <c r="D499" t="s">
        <v>19</v>
      </c>
      <c r="E499" t="s">
        <v>699</v>
      </c>
      <c r="F499">
        <v>2935</v>
      </c>
    </row>
    <row r="500" spans="1:6" x14ac:dyDescent="0.3">
      <c r="A500" s="1">
        <v>45352</v>
      </c>
      <c r="B500" t="s">
        <v>30</v>
      </c>
      <c r="C500" t="s">
        <v>11</v>
      </c>
      <c r="D500" t="s">
        <v>19</v>
      </c>
      <c r="E500" t="s">
        <v>699</v>
      </c>
      <c r="F500">
        <v>2684</v>
      </c>
    </row>
    <row r="501" spans="1:6" x14ac:dyDescent="0.3">
      <c r="A501" s="1">
        <v>45352</v>
      </c>
      <c r="B501" t="s">
        <v>30</v>
      </c>
      <c r="C501" t="s">
        <v>15</v>
      </c>
      <c r="D501" t="s">
        <v>19</v>
      </c>
      <c r="E501" t="s">
        <v>699</v>
      </c>
      <c r="F501">
        <v>260</v>
      </c>
    </row>
    <row r="502" spans="1:6" x14ac:dyDescent="0.3">
      <c r="A502" s="1">
        <v>45352</v>
      </c>
      <c r="B502" t="s">
        <v>30</v>
      </c>
      <c r="C502" t="s">
        <v>250</v>
      </c>
      <c r="D502" t="s">
        <v>19</v>
      </c>
      <c r="E502" t="s">
        <v>699</v>
      </c>
      <c r="F502">
        <v>1172</v>
      </c>
    </row>
    <row r="503" spans="1:6" x14ac:dyDescent="0.3">
      <c r="A503" s="1">
        <v>45352</v>
      </c>
      <c r="B503" t="s">
        <v>30</v>
      </c>
      <c r="C503" t="s">
        <v>236</v>
      </c>
      <c r="D503" t="s">
        <v>19</v>
      </c>
      <c r="E503" t="s">
        <v>699</v>
      </c>
      <c r="F503">
        <v>86</v>
      </c>
    </row>
    <row r="504" spans="1:6" x14ac:dyDescent="0.3">
      <c r="A504" s="1">
        <v>45352</v>
      </c>
      <c r="B504" t="s">
        <v>30</v>
      </c>
      <c r="C504" t="s">
        <v>253</v>
      </c>
      <c r="D504" t="s">
        <v>19</v>
      </c>
      <c r="E504" t="s">
        <v>699</v>
      </c>
      <c r="F504">
        <v>6627</v>
      </c>
    </row>
    <row r="505" spans="1:6" x14ac:dyDescent="0.3">
      <c r="A505" s="1">
        <v>45352</v>
      </c>
      <c r="B505" t="s">
        <v>30</v>
      </c>
      <c r="C505" t="s">
        <v>255</v>
      </c>
      <c r="D505" t="s">
        <v>19</v>
      </c>
      <c r="E505" t="s">
        <v>699</v>
      </c>
      <c r="F505">
        <v>12712</v>
      </c>
    </row>
    <row r="506" spans="1:6" x14ac:dyDescent="0.3">
      <c r="A506" s="1">
        <v>45352</v>
      </c>
      <c r="B506" t="s">
        <v>30</v>
      </c>
      <c r="C506" t="s">
        <v>257</v>
      </c>
      <c r="D506" t="s">
        <v>19</v>
      </c>
      <c r="E506" t="s">
        <v>699</v>
      </c>
      <c r="F506">
        <v>11308</v>
      </c>
    </row>
    <row r="507" spans="1:6" x14ac:dyDescent="0.3">
      <c r="A507" s="1">
        <v>45352</v>
      </c>
      <c r="B507" t="s">
        <v>30</v>
      </c>
      <c r="C507" t="s">
        <v>259</v>
      </c>
      <c r="D507" t="s">
        <v>19</v>
      </c>
      <c r="E507" t="s">
        <v>699</v>
      </c>
      <c r="F507">
        <v>3825</v>
      </c>
    </row>
    <row r="508" spans="1:6" x14ac:dyDescent="0.3">
      <c r="A508" s="1">
        <v>45352</v>
      </c>
      <c r="B508" t="s">
        <v>30</v>
      </c>
      <c r="C508" t="s">
        <v>260</v>
      </c>
      <c r="D508" t="s">
        <v>19</v>
      </c>
      <c r="E508" t="s">
        <v>699</v>
      </c>
      <c r="F508">
        <v>3561</v>
      </c>
    </row>
    <row r="509" spans="1:6" x14ac:dyDescent="0.3">
      <c r="A509" s="1">
        <v>45352</v>
      </c>
      <c r="B509" t="s">
        <v>30</v>
      </c>
      <c r="C509" t="s">
        <v>262</v>
      </c>
      <c r="D509" t="s">
        <v>19</v>
      </c>
      <c r="E509" t="s">
        <v>699</v>
      </c>
      <c r="F509">
        <v>799</v>
      </c>
    </row>
    <row r="510" spans="1:6" x14ac:dyDescent="0.3">
      <c r="A510" s="1">
        <v>45352</v>
      </c>
      <c r="B510" t="s">
        <v>30</v>
      </c>
      <c r="C510" t="s">
        <v>263</v>
      </c>
      <c r="D510" t="s">
        <v>19</v>
      </c>
      <c r="E510" t="s">
        <v>699</v>
      </c>
      <c r="F510">
        <v>0</v>
      </c>
    </row>
    <row r="511" spans="1:6" x14ac:dyDescent="0.3">
      <c r="A511" s="1">
        <v>45352</v>
      </c>
      <c r="B511" t="s">
        <v>30</v>
      </c>
      <c r="C511" t="s">
        <v>265</v>
      </c>
      <c r="D511" t="s">
        <v>19</v>
      </c>
      <c r="E511" t="s">
        <v>699</v>
      </c>
      <c r="F511">
        <v>4007</v>
      </c>
    </row>
    <row r="512" spans="1:6" x14ac:dyDescent="0.3">
      <c r="A512" s="1">
        <v>45352</v>
      </c>
      <c r="B512" t="s">
        <v>31</v>
      </c>
      <c r="C512" t="s">
        <v>14</v>
      </c>
      <c r="D512" t="s">
        <v>20</v>
      </c>
      <c r="E512" t="s">
        <v>703</v>
      </c>
      <c r="F512">
        <v>35006</v>
      </c>
    </row>
    <row r="513" spans="1:6" x14ac:dyDescent="0.3">
      <c r="A513" s="1">
        <v>45352</v>
      </c>
      <c r="B513" t="s">
        <v>31</v>
      </c>
      <c r="C513" t="s">
        <v>6</v>
      </c>
      <c r="D513" t="s">
        <v>20</v>
      </c>
      <c r="E513" t="s">
        <v>703</v>
      </c>
      <c r="F513">
        <v>31448</v>
      </c>
    </row>
    <row r="514" spans="1:6" x14ac:dyDescent="0.3">
      <c r="A514" s="1">
        <v>45352</v>
      </c>
      <c r="B514" t="s">
        <v>31</v>
      </c>
      <c r="C514" t="s">
        <v>3</v>
      </c>
      <c r="D514" t="s">
        <v>20</v>
      </c>
      <c r="E514" t="s">
        <v>703</v>
      </c>
      <c r="F514">
        <v>19035</v>
      </c>
    </row>
    <row r="515" spans="1:6" x14ac:dyDescent="0.3">
      <c r="A515" s="1">
        <v>45352</v>
      </c>
      <c r="B515" t="s">
        <v>31</v>
      </c>
      <c r="C515" t="s">
        <v>8</v>
      </c>
      <c r="D515" t="s">
        <v>20</v>
      </c>
      <c r="E515" t="s">
        <v>703</v>
      </c>
      <c r="F515">
        <v>1986</v>
      </c>
    </row>
    <row r="516" spans="1:6" x14ac:dyDescent="0.3">
      <c r="A516" s="1">
        <v>45352</v>
      </c>
      <c r="B516" t="s">
        <v>31</v>
      </c>
      <c r="C516" t="s">
        <v>237</v>
      </c>
      <c r="D516" t="s">
        <v>20</v>
      </c>
      <c r="E516" t="s">
        <v>703</v>
      </c>
      <c r="F516">
        <v>482</v>
      </c>
    </row>
    <row r="517" spans="1:6" x14ac:dyDescent="0.3">
      <c r="A517" s="1">
        <v>45352</v>
      </c>
      <c r="B517" t="s">
        <v>31</v>
      </c>
      <c r="C517" t="s">
        <v>238</v>
      </c>
      <c r="D517" t="s">
        <v>20</v>
      </c>
      <c r="E517" t="s">
        <v>703</v>
      </c>
      <c r="F517">
        <v>240</v>
      </c>
    </row>
    <row r="518" spans="1:6" x14ac:dyDescent="0.3">
      <c r="A518" s="1">
        <v>45352</v>
      </c>
      <c r="B518" t="s">
        <v>31</v>
      </c>
      <c r="C518" t="s">
        <v>239</v>
      </c>
      <c r="D518" t="s">
        <v>20</v>
      </c>
      <c r="E518" t="s">
        <v>703</v>
      </c>
      <c r="F518">
        <v>1264</v>
      </c>
    </row>
    <row r="519" spans="1:6" x14ac:dyDescent="0.3">
      <c r="A519" s="1">
        <v>45352</v>
      </c>
      <c r="B519" t="s">
        <v>31</v>
      </c>
      <c r="C519" t="s">
        <v>240</v>
      </c>
      <c r="D519" t="s">
        <v>20</v>
      </c>
      <c r="E519" t="s">
        <v>703</v>
      </c>
      <c r="F519">
        <v>5084297</v>
      </c>
    </row>
    <row r="520" spans="1:6" x14ac:dyDescent="0.3">
      <c r="A520" s="1">
        <v>45352</v>
      </c>
      <c r="B520" t="s">
        <v>31</v>
      </c>
      <c r="C520" t="s">
        <v>274</v>
      </c>
      <c r="D520" t="s">
        <v>20</v>
      </c>
      <c r="E520" t="s">
        <v>703</v>
      </c>
      <c r="F520">
        <v>1284</v>
      </c>
    </row>
    <row r="521" spans="1:6" x14ac:dyDescent="0.3">
      <c r="A521" s="1">
        <v>45352</v>
      </c>
      <c r="B521" t="s">
        <v>31</v>
      </c>
      <c r="C521" t="s">
        <v>273</v>
      </c>
      <c r="D521" t="s">
        <v>20</v>
      </c>
      <c r="E521" t="s">
        <v>703</v>
      </c>
      <c r="F521">
        <v>91</v>
      </c>
    </row>
    <row r="522" spans="1:6" x14ac:dyDescent="0.3">
      <c r="A522" s="1">
        <v>45352</v>
      </c>
      <c r="B522" t="s">
        <v>31</v>
      </c>
      <c r="C522" t="s">
        <v>276</v>
      </c>
      <c r="D522" t="s">
        <v>20</v>
      </c>
      <c r="E522" t="s">
        <v>703</v>
      </c>
      <c r="F522">
        <v>1426</v>
      </c>
    </row>
    <row r="523" spans="1:6" x14ac:dyDescent="0.3">
      <c r="A523" s="1">
        <v>45352</v>
      </c>
      <c r="B523" t="s">
        <v>31</v>
      </c>
      <c r="C523" t="s">
        <v>275</v>
      </c>
      <c r="D523" t="s">
        <v>20</v>
      </c>
      <c r="E523" t="s">
        <v>703</v>
      </c>
      <c r="F523">
        <v>244</v>
      </c>
    </row>
    <row r="524" spans="1:6" x14ac:dyDescent="0.3">
      <c r="A524" s="1">
        <v>45352</v>
      </c>
      <c r="B524" t="s">
        <v>31</v>
      </c>
      <c r="C524" t="s">
        <v>7</v>
      </c>
      <c r="D524" t="s">
        <v>20</v>
      </c>
      <c r="E524" t="s">
        <v>703</v>
      </c>
      <c r="F524">
        <v>28106</v>
      </c>
    </row>
    <row r="525" spans="1:6" x14ac:dyDescent="0.3">
      <c r="A525" s="1">
        <v>45352</v>
      </c>
      <c r="B525" t="s">
        <v>31</v>
      </c>
      <c r="C525" t="s">
        <v>5</v>
      </c>
      <c r="D525" t="s">
        <v>20</v>
      </c>
      <c r="E525" t="s">
        <v>703</v>
      </c>
      <c r="F525">
        <v>13781</v>
      </c>
    </row>
    <row r="526" spans="1:6" x14ac:dyDescent="0.3">
      <c r="A526" s="1">
        <v>45352</v>
      </c>
      <c r="B526" t="s">
        <v>31</v>
      </c>
      <c r="C526" t="s">
        <v>9</v>
      </c>
      <c r="D526" t="s">
        <v>20</v>
      </c>
      <c r="E526" t="s">
        <v>703</v>
      </c>
      <c r="F526">
        <v>7760</v>
      </c>
    </row>
    <row r="527" spans="1:6" x14ac:dyDescent="0.3">
      <c r="A527" s="1">
        <v>45352</v>
      </c>
      <c r="B527" t="s">
        <v>31</v>
      </c>
      <c r="C527" t="s">
        <v>4</v>
      </c>
      <c r="D527" t="s">
        <v>20</v>
      </c>
      <c r="E527" t="s">
        <v>703</v>
      </c>
      <c r="F527">
        <v>2253</v>
      </c>
    </row>
    <row r="528" spans="1:6" x14ac:dyDescent="0.3">
      <c r="A528" s="1">
        <v>45352</v>
      </c>
      <c r="B528" t="s">
        <v>31</v>
      </c>
      <c r="C528" t="s">
        <v>2</v>
      </c>
      <c r="D528" t="s">
        <v>20</v>
      </c>
      <c r="E528" t="s">
        <v>703</v>
      </c>
      <c r="F528">
        <v>4312</v>
      </c>
    </row>
    <row r="529" spans="1:6" x14ac:dyDescent="0.3">
      <c r="A529" s="1">
        <v>45352</v>
      </c>
      <c r="B529" t="s">
        <v>31</v>
      </c>
      <c r="C529" t="s">
        <v>10</v>
      </c>
      <c r="D529" t="s">
        <v>20</v>
      </c>
      <c r="E529" t="s">
        <v>703</v>
      </c>
      <c r="F529">
        <v>3305</v>
      </c>
    </row>
    <row r="530" spans="1:6" x14ac:dyDescent="0.3">
      <c r="A530" s="1">
        <v>45352</v>
      </c>
      <c r="B530" t="s">
        <v>31</v>
      </c>
      <c r="C530" t="s">
        <v>681</v>
      </c>
      <c r="D530" t="s">
        <v>20</v>
      </c>
      <c r="E530" t="s">
        <v>703</v>
      </c>
      <c r="F530">
        <v>2456</v>
      </c>
    </row>
    <row r="531" spans="1:6" x14ac:dyDescent="0.3">
      <c r="A531" s="1">
        <v>45352</v>
      </c>
      <c r="B531" t="s">
        <v>31</v>
      </c>
      <c r="C531" t="s">
        <v>12</v>
      </c>
      <c r="D531" t="s">
        <v>20</v>
      </c>
      <c r="E531" t="s">
        <v>703</v>
      </c>
      <c r="F531">
        <v>27</v>
      </c>
    </row>
    <row r="532" spans="1:6" x14ac:dyDescent="0.3">
      <c r="A532" s="1">
        <v>45352</v>
      </c>
      <c r="B532" t="s">
        <v>31</v>
      </c>
      <c r="C532" t="s">
        <v>246</v>
      </c>
      <c r="D532" t="s">
        <v>20</v>
      </c>
      <c r="E532" t="s">
        <v>703</v>
      </c>
      <c r="F532">
        <v>10210</v>
      </c>
    </row>
    <row r="533" spans="1:6" x14ac:dyDescent="0.3">
      <c r="A533" s="1">
        <v>45352</v>
      </c>
      <c r="B533" t="s">
        <v>31</v>
      </c>
      <c r="C533" t="s">
        <v>13</v>
      </c>
      <c r="D533" t="s">
        <v>20</v>
      </c>
      <c r="E533" t="s">
        <v>703</v>
      </c>
      <c r="F533">
        <v>3101</v>
      </c>
    </row>
    <row r="534" spans="1:6" x14ac:dyDescent="0.3">
      <c r="A534" s="1">
        <v>45352</v>
      </c>
      <c r="B534" t="s">
        <v>31</v>
      </c>
      <c r="C534" t="s">
        <v>11</v>
      </c>
      <c r="D534" t="s">
        <v>20</v>
      </c>
      <c r="E534" t="s">
        <v>703</v>
      </c>
      <c r="F534">
        <v>1820</v>
      </c>
    </row>
    <row r="535" spans="1:6" x14ac:dyDescent="0.3">
      <c r="A535" s="1">
        <v>45352</v>
      </c>
      <c r="B535" t="s">
        <v>31</v>
      </c>
      <c r="C535" t="s">
        <v>15</v>
      </c>
      <c r="D535" t="s">
        <v>20</v>
      </c>
      <c r="E535" t="s">
        <v>703</v>
      </c>
      <c r="F535">
        <v>101</v>
      </c>
    </row>
    <row r="536" spans="1:6" x14ac:dyDescent="0.3">
      <c r="A536" s="1">
        <v>45352</v>
      </c>
      <c r="B536" t="s">
        <v>31</v>
      </c>
      <c r="C536" t="s">
        <v>250</v>
      </c>
      <c r="D536" t="s">
        <v>20</v>
      </c>
      <c r="E536" t="s">
        <v>703</v>
      </c>
      <c r="F536">
        <v>750</v>
      </c>
    </row>
    <row r="537" spans="1:6" x14ac:dyDescent="0.3">
      <c r="A537" s="1">
        <v>45352</v>
      </c>
      <c r="B537" t="s">
        <v>31</v>
      </c>
      <c r="C537" t="s">
        <v>236</v>
      </c>
      <c r="D537" t="s">
        <v>20</v>
      </c>
      <c r="E537" t="s">
        <v>703</v>
      </c>
      <c r="F537">
        <v>65</v>
      </c>
    </row>
    <row r="538" spans="1:6" x14ac:dyDescent="0.3">
      <c r="A538" s="1">
        <v>45352</v>
      </c>
      <c r="B538" t="s">
        <v>31</v>
      </c>
      <c r="C538" t="s">
        <v>253</v>
      </c>
      <c r="D538" t="s">
        <v>20</v>
      </c>
      <c r="E538" t="s">
        <v>703</v>
      </c>
      <c r="F538">
        <v>1184</v>
      </c>
    </row>
    <row r="539" spans="1:6" x14ac:dyDescent="0.3">
      <c r="A539" s="1">
        <v>45352</v>
      </c>
      <c r="B539" t="s">
        <v>31</v>
      </c>
      <c r="C539" t="s">
        <v>255</v>
      </c>
      <c r="D539" t="s">
        <v>20</v>
      </c>
      <c r="E539" t="s">
        <v>703</v>
      </c>
      <c r="F539">
        <v>2977</v>
      </c>
    </row>
    <row r="540" spans="1:6" x14ac:dyDescent="0.3">
      <c r="A540" s="1">
        <v>45352</v>
      </c>
      <c r="B540" t="s">
        <v>31</v>
      </c>
      <c r="C540" t="s">
        <v>257</v>
      </c>
      <c r="D540" t="s">
        <v>20</v>
      </c>
      <c r="E540" t="s">
        <v>703</v>
      </c>
      <c r="F540">
        <v>1067</v>
      </c>
    </row>
    <row r="541" spans="1:6" x14ac:dyDescent="0.3">
      <c r="A541" s="1">
        <v>45352</v>
      </c>
      <c r="B541" t="s">
        <v>31</v>
      </c>
      <c r="C541" t="s">
        <v>259</v>
      </c>
      <c r="D541" t="s">
        <v>20</v>
      </c>
      <c r="E541" t="s">
        <v>703</v>
      </c>
      <c r="F541">
        <v>1</v>
      </c>
    </row>
    <row r="542" spans="1:6" x14ac:dyDescent="0.3">
      <c r="A542" s="1">
        <v>45352</v>
      </c>
      <c r="B542" t="s">
        <v>31</v>
      </c>
      <c r="C542" t="s">
        <v>260</v>
      </c>
      <c r="D542" t="s">
        <v>20</v>
      </c>
      <c r="E542" t="s">
        <v>703</v>
      </c>
      <c r="F542">
        <v>221</v>
      </c>
    </row>
    <row r="543" spans="1:6" x14ac:dyDescent="0.3">
      <c r="A543" s="1">
        <v>45352</v>
      </c>
      <c r="B543" t="s">
        <v>31</v>
      </c>
      <c r="C543" t="s">
        <v>262</v>
      </c>
      <c r="D543" t="s">
        <v>20</v>
      </c>
      <c r="E543" t="s">
        <v>703</v>
      </c>
      <c r="F543">
        <v>1223</v>
      </c>
    </row>
    <row r="544" spans="1:6" x14ac:dyDescent="0.3">
      <c r="A544" s="1">
        <v>45352</v>
      </c>
      <c r="B544" t="s">
        <v>31</v>
      </c>
      <c r="C544" t="s">
        <v>263</v>
      </c>
      <c r="D544" t="s">
        <v>20</v>
      </c>
      <c r="E544" t="s">
        <v>703</v>
      </c>
      <c r="F544">
        <v>0</v>
      </c>
    </row>
    <row r="545" spans="1:6" x14ac:dyDescent="0.3">
      <c r="A545" s="1">
        <v>45352</v>
      </c>
      <c r="B545" t="s">
        <v>31</v>
      </c>
      <c r="C545" t="s">
        <v>265</v>
      </c>
      <c r="D545" t="s">
        <v>20</v>
      </c>
      <c r="E545" t="s">
        <v>703</v>
      </c>
      <c r="F545">
        <v>18</v>
      </c>
    </row>
    <row r="546" spans="1:6" x14ac:dyDescent="0.3">
      <c r="A546" s="1">
        <v>45352</v>
      </c>
      <c r="B546" t="s">
        <v>32</v>
      </c>
      <c r="C546" t="s">
        <v>14</v>
      </c>
      <c r="D546" t="s">
        <v>17</v>
      </c>
      <c r="E546" t="s">
        <v>702</v>
      </c>
      <c r="F546">
        <v>72658</v>
      </c>
    </row>
    <row r="547" spans="1:6" x14ac:dyDescent="0.3">
      <c r="A547" s="1">
        <v>45352</v>
      </c>
      <c r="B547" t="s">
        <v>32</v>
      </c>
      <c r="C547" t="s">
        <v>6</v>
      </c>
      <c r="D547" t="s">
        <v>17</v>
      </c>
      <c r="E547" t="s">
        <v>702</v>
      </c>
      <c r="F547">
        <v>66652</v>
      </c>
    </row>
    <row r="548" spans="1:6" x14ac:dyDescent="0.3">
      <c r="A548" s="1">
        <v>45352</v>
      </c>
      <c r="B548" t="s">
        <v>32</v>
      </c>
      <c r="C548" t="s">
        <v>3</v>
      </c>
      <c r="D548" t="s">
        <v>17</v>
      </c>
      <c r="E548" t="s">
        <v>702</v>
      </c>
      <c r="F548">
        <v>35969</v>
      </c>
    </row>
    <row r="549" spans="1:6" x14ac:dyDescent="0.3">
      <c r="A549" s="1">
        <v>45352</v>
      </c>
      <c r="B549" t="s">
        <v>32</v>
      </c>
      <c r="C549" t="s">
        <v>8</v>
      </c>
      <c r="D549" t="s">
        <v>17</v>
      </c>
      <c r="E549" t="s">
        <v>702</v>
      </c>
      <c r="F549">
        <v>6006</v>
      </c>
    </row>
    <row r="550" spans="1:6" x14ac:dyDescent="0.3">
      <c r="A550" s="1">
        <v>45352</v>
      </c>
      <c r="B550" t="s">
        <v>32</v>
      </c>
      <c r="C550" t="s">
        <v>237</v>
      </c>
      <c r="D550" t="s">
        <v>17</v>
      </c>
      <c r="E550" t="s">
        <v>702</v>
      </c>
      <c r="F550">
        <v>721</v>
      </c>
    </row>
    <row r="551" spans="1:6" x14ac:dyDescent="0.3">
      <c r="A551" s="1">
        <v>45352</v>
      </c>
      <c r="B551" t="s">
        <v>32</v>
      </c>
      <c r="C551" t="s">
        <v>238</v>
      </c>
      <c r="D551" t="s">
        <v>17</v>
      </c>
      <c r="E551" t="s">
        <v>702</v>
      </c>
      <c r="F551">
        <v>524</v>
      </c>
    </row>
    <row r="552" spans="1:6" x14ac:dyDescent="0.3">
      <c r="A552" s="1">
        <v>45352</v>
      </c>
      <c r="B552" t="s">
        <v>32</v>
      </c>
      <c r="C552" t="s">
        <v>239</v>
      </c>
      <c r="D552" t="s">
        <v>17</v>
      </c>
      <c r="E552" t="s">
        <v>702</v>
      </c>
      <c r="F552">
        <v>4761</v>
      </c>
    </row>
    <row r="553" spans="1:6" x14ac:dyDescent="0.3">
      <c r="A553" s="1">
        <v>45352</v>
      </c>
      <c r="B553" t="s">
        <v>32</v>
      </c>
      <c r="C553" t="s">
        <v>240</v>
      </c>
      <c r="D553" t="s">
        <v>17</v>
      </c>
      <c r="E553" t="s">
        <v>702</v>
      </c>
      <c r="F553">
        <v>13124688</v>
      </c>
    </row>
    <row r="554" spans="1:6" x14ac:dyDescent="0.3">
      <c r="A554" s="1">
        <v>45352</v>
      </c>
      <c r="B554" t="s">
        <v>32</v>
      </c>
      <c r="C554" t="s">
        <v>274</v>
      </c>
      <c r="D554" t="s">
        <v>17</v>
      </c>
      <c r="E554" t="s">
        <v>702</v>
      </c>
      <c r="F554">
        <v>1867</v>
      </c>
    </row>
    <row r="555" spans="1:6" x14ac:dyDescent="0.3">
      <c r="A555" s="1">
        <v>45352</v>
      </c>
      <c r="B555" t="s">
        <v>32</v>
      </c>
      <c r="C555" t="s">
        <v>273</v>
      </c>
      <c r="D555" t="s">
        <v>17</v>
      </c>
      <c r="E555" t="s">
        <v>702</v>
      </c>
      <c r="F555">
        <v>223</v>
      </c>
    </row>
    <row r="556" spans="1:6" x14ac:dyDescent="0.3">
      <c r="A556" s="1">
        <v>45352</v>
      </c>
      <c r="B556" t="s">
        <v>32</v>
      </c>
      <c r="C556" t="s">
        <v>276</v>
      </c>
      <c r="D556" t="s">
        <v>17</v>
      </c>
      <c r="E556" t="s">
        <v>702</v>
      </c>
      <c r="F556">
        <v>2014</v>
      </c>
    </row>
    <row r="557" spans="1:6" x14ac:dyDescent="0.3">
      <c r="A557" s="1">
        <v>45352</v>
      </c>
      <c r="B557" t="s">
        <v>32</v>
      </c>
      <c r="C557" t="s">
        <v>275</v>
      </c>
      <c r="D557" t="s">
        <v>17</v>
      </c>
      <c r="E557" t="s">
        <v>702</v>
      </c>
      <c r="F557">
        <v>315</v>
      </c>
    </row>
    <row r="558" spans="1:6" x14ac:dyDescent="0.3">
      <c r="A558" s="1">
        <v>45352</v>
      </c>
      <c r="B558" t="s">
        <v>32</v>
      </c>
      <c r="C558" t="s">
        <v>7</v>
      </c>
      <c r="D558" t="s">
        <v>17</v>
      </c>
      <c r="E558" t="s">
        <v>702</v>
      </c>
      <c r="F558">
        <v>60526</v>
      </c>
    </row>
    <row r="559" spans="1:6" x14ac:dyDescent="0.3">
      <c r="A559" s="1">
        <v>45352</v>
      </c>
      <c r="B559" t="s">
        <v>32</v>
      </c>
      <c r="C559" t="s">
        <v>5</v>
      </c>
      <c r="D559" t="s">
        <v>17</v>
      </c>
      <c r="E559" t="s">
        <v>702</v>
      </c>
      <c r="F559">
        <v>37177</v>
      </c>
    </row>
    <row r="560" spans="1:6" x14ac:dyDescent="0.3">
      <c r="A560" s="1">
        <v>45352</v>
      </c>
      <c r="B560" t="s">
        <v>32</v>
      </c>
      <c r="C560" t="s">
        <v>9</v>
      </c>
      <c r="D560" t="s">
        <v>17</v>
      </c>
      <c r="E560" t="s">
        <v>702</v>
      </c>
      <c r="F560">
        <v>10602</v>
      </c>
    </row>
    <row r="561" spans="1:6" x14ac:dyDescent="0.3">
      <c r="A561" s="1">
        <v>45352</v>
      </c>
      <c r="B561" t="s">
        <v>32</v>
      </c>
      <c r="C561" t="s">
        <v>4</v>
      </c>
      <c r="D561" t="s">
        <v>17</v>
      </c>
      <c r="E561" t="s">
        <v>702</v>
      </c>
      <c r="F561">
        <v>2667</v>
      </c>
    </row>
    <row r="562" spans="1:6" x14ac:dyDescent="0.3">
      <c r="A562" s="1">
        <v>45352</v>
      </c>
      <c r="B562" t="s">
        <v>32</v>
      </c>
      <c r="C562" t="s">
        <v>2</v>
      </c>
      <c r="D562" t="s">
        <v>17</v>
      </c>
      <c r="E562" t="s">
        <v>702</v>
      </c>
      <c r="F562">
        <v>7835</v>
      </c>
    </row>
    <row r="563" spans="1:6" x14ac:dyDescent="0.3">
      <c r="A563" s="1">
        <v>45352</v>
      </c>
      <c r="B563" t="s">
        <v>32</v>
      </c>
      <c r="C563" t="s">
        <v>10</v>
      </c>
      <c r="D563" t="s">
        <v>17</v>
      </c>
      <c r="E563" t="s">
        <v>702</v>
      </c>
      <c r="F563">
        <v>6537</v>
      </c>
    </row>
    <row r="564" spans="1:6" x14ac:dyDescent="0.3">
      <c r="A564" s="1">
        <v>45352</v>
      </c>
      <c r="B564" t="s">
        <v>32</v>
      </c>
      <c r="C564" t="s">
        <v>681</v>
      </c>
      <c r="D564" t="s">
        <v>17</v>
      </c>
      <c r="E564" t="s">
        <v>702</v>
      </c>
      <c r="F564">
        <v>2929</v>
      </c>
    </row>
    <row r="565" spans="1:6" x14ac:dyDescent="0.3">
      <c r="A565" s="1">
        <v>45352</v>
      </c>
      <c r="B565" t="s">
        <v>32</v>
      </c>
      <c r="C565" t="s">
        <v>12</v>
      </c>
      <c r="D565" t="s">
        <v>17</v>
      </c>
      <c r="E565" t="s">
        <v>702</v>
      </c>
      <c r="F565">
        <v>199</v>
      </c>
    </row>
    <row r="566" spans="1:6" x14ac:dyDescent="0.3">
      <c r="A566" s="1">
        <v>45352</v>
      </c>
      <c r="B566" t="s">
        <v>32</v>
      </c>
      <c r="C566" t="s">
        <v>246</v>
      </c>
      <c r="D566" t="s">
        <v>17</v>
      </c>
      <c r="E566" t="s">
        <v>702</v>
      </c>
      <c r="F566">
        <v>14048</v>
      </c>
    </row>
    <row r="567" spans="1:6" x14ac:dyDescent="0.3">
      <c r="A567" s="1">
        <v>45352</v>
      </c>
      <c r="B567" t="s">
        <v>32</v>
      </c>
      <c r="C567" t="s">
        <v>13</v>
      </c>
      <c r="D567" t="s">
        <v>17</v>
      </c>
      <c r="E567" t="s">
        <v>702</v>
      </c>
      <c r="F567">
        <v>4560</v>
      </c>
    </row>
    <row r="568" spans="1:6" x14ac:dyDescent="0.3">
      <c r="A568" s="1">
        <v>45352</v>
      </c>
      <c r="B568" t="s">
        <v>32</v>
      </c>
      <c r="C568" t="s">
        <v>11</v>
      </c>
      <c r="D568" t="s">
        <v>17</v>
      </c>
      <c r="E568" t="s">
        <v>702</v>
      </c>
      <c r="F568">
        <v>3823</v>
      </c>
    </row>
    <row r="569" spans="1:6" x14ac:dyDescent="0.3">
      <c r="A569" s="1">
        <v>45352</v>
      </c>
      <c r="B569" t="s">
        <v>32</v>
      </c>
      <c r="C569" t="s">
        <v>15</v>
      </c>
      <c r="D569" t="s">
        <v>17</v>
      </c>
      <c r="E569" t="s">
        <v>702</v>
      </c>
      <c r="F569">
        <v>197</v>
      </c>
    </row>
    <row r="570" spans="1:6" x14ac:dyDescent="0.3">
      <c r="A570" s="1">
        <v>45352</v>
      </c>
      <c r="B570" t="s">
        <v>32</v>
      </c>
      <c r="C570" t="s">
        <v>250</v>
      </c>
      <c r="D570" t="s">
        <v>17</v>
      </c>
      <c r="E570" t="s">
        <v>702</v>
      </c>
      <c r="F570">
        <v>1693</v>
      </c>
    </row>
    <row r="571" spans="1:6" x14ac:dyDescent="0.3">
      <c r="A571" s="1">
        <v>45352</v>
      </c>
      <c r="B571" t="s">
        <v>32</v>
      </c>
      <c r="C571" t="s">
        <v>236</v>
      </c>
      <c r="D571" t="s">
        <v>17</v>
      </c>
      <c r="E571" t="s">
        <v>702</v>
      </c>
      <c r="F571">
        <v>318</v>
      </c>
    </row>
    <row r="572" spans="1:6" x14ac:dyDescent="0.3">
      <c r="A572" s="1">
        <v>45352</v>
      </c>
      <c r="B572" t="s">
        <v>32</v>
      </c>
      <c r="C572" t="s">
        <v>253</v>
      </c>
      <c r="D572" t="s">
        <v>17</v>
      </c>
      <c r="E572" t="s">
        <v>702</v>
      </c>
      <c r="F572">
        <v>10958</v>
      </c>
    </row>
    <row r="573" spans="1:6" x14ac:dyDescent="0.3">
      <c r="A573" s="1">
        <v>45352</v>
      </c>
      <c r="B573" t="s">
        <v>32</v>
      </c>
      <c r="C573" t="s">
        <v>255</v>
      </c>
      <c r="D573" t="s">
        <v>17</v>
      </c>
      <c r="E573" t="s">
        <v>702</v>
      </c>
      <c r="F573">
        <v>10340</v>
      </c>
    </row>
    <row r="574" spans="1:6" x14ac:dyDescent="0.3">
      <c r="A574" s="1">
        <v>45352</v>
      </c>
      <c r="B574" t="s">
        <v>32</v>
      </c>
      <c r="C574" t="s">
        <v>257</v>
      </c>
      <c r="D574" t="s">
        <v>17</v>
      </c>
      <c r="E574" t="s">
        <v>702</v>
      </c>
      <c r="F574">
        <v>2810</v>
      </c>
    </row>
    <row r="575" spans="1:6" x14ac:dyDescent="0.3">
      <c r="A575" s="1">
        <v>45352</v>
      </c>
      <c r="B575" t="s">
        <v>32</v>
      </c>
      <c r="C575" t="s">
        <v>259</v>
      </c>
      <c r="D575" t="s">
        <v>17</v>
      </c>
      <c r="E575" t="s">
        <v>702</v>
      </c>
      <c r="F575">
        <v>15094</v>
      </c>
    </row>
    <row r="576" spans="1:6" x14ac:dyDescent="0.3">
      <c r="A576" s="1">
        <v>45352</v>
      </c>
      <c r="B576" t="s">
        <v>32</v>
      </c>
      <c r="C576" t="s">
        <v>260</v>
      </c>
      <c r="D576" t="s">
        <v>17</v>
      </c>
      <c r="E576" t="s">
        <v>702</v>
      </c>
      <c r="F576">
        <v>1033</v>
      </c>
    </row>
    <row r="577" spans="1:6" x14ac:dyDescent="0.3">
      <c r="A577" s="1">
        <v>45352</v>
      </c>
      <c r="B577" t="s">
        <v>32</v>
      </c>
      <c r="C577" t="s">
        <v>262</v>
      </c>
      <c r="D577" t="s">
        <v>17</v>
      </c>
      <c r="E577" t="s">
        <v>702</v>
      </c>
      <c r="F577">
        <v>1124</v>
      </c>
    </row>
    <row r="578" spans="1:6" x14ac:dyDescent="0.3">
      <c r="A578" s="1">
        <v>45352</v>
      </c>
      <c r="B578" t="s">
        <v>32</v>
      </c>
      <c r="C578" t="s">
        <v>263</v>
      </c>
      <c r="D578" t="s">
        <v>17</v>
      </c>
      <c r="E578" t="s">
        <v>702</v>
      </c>
      <c r="F578">
        <v>0</v>
      </c>
    </row>
    <row r="579" spans="1:6" x14ac:dyDescent="0.3">
      <c r="A579" s="1">
        <v>45352</v>
      </c>
      <c r="B579" t="s">
        <v>32</v>
      </c>
      <c r="C579" t="s">
        <v>265</v>
      </c>
      <c r="D579" t="s">
        <v>17</v>
      </c>
      <c r="E579" t="s">
        <v>702</v>
      </c>
      <c r="F579">
        <v>2795</v>
      </c>
    </row>
    <row r="580" spans="1:6" x14ac:dyDescent="0.3">
      <c r="A580" s="1">
        <v>45352</v>
      </c>
      <c r="B580" t="s">
        <v>33</v>
      </c>
      <c r="C580" t="s">
        <v>14</v>
      </c>
      <c r="D580" t="s">
        <v>17</v>
      </c>
      <c r="E580" t="s">
        <v>703</v>
      </c>
      <c r="F580">
        <v>30334</v>
      </c>
    </row>
    <row r="581" spans="1:6" x14ac:dyDescent="0.3">
      <c r="A581" s="1">
        <v>45352</v>
      </c>
      <c r="B581" t="s">
        <v>33</v>
      </c>
      <c r="C581" t="s">
        <v>6</v>
      </c>
      <c r="D581" t="s">
        <v>17</v>
      </c>
      <c r="E581" t="s">
        <v>703</v>
      </c>
      <c r="F581">
        <v>27232</v>
      </c>
    </row>
    <row r="582" spans="1:6" x14ac:dyDescent="0.3">
      <c r="A582" s="1">
        <v>45352</v>
      </c>
      <c r="B582" t="s">
        <v>33</v>
      </c>
      <c r="C582" t="s">
        <v>3</v>
      </c>
      <c r="D582" t="s">
        <v>17</v>
      </c>
      <c r="E582" t="s">
        <v>703</v>
      </c>
      <c r="F582">
        <v>16530</v>
      </c>
    </row>
    <row r="583" spans="1:6" x14ac:dyDescent="0.3">
      <c r="A583" s="1">
        <v>45352</v>
      </c>
      <c r="B583" t="s">
        <v>33</v>
      </c>
      <c r="C583" t="s">
        <v>8</v>
      </c>
      <c r="D583" t="s">
        <v>17</v>
      </c>
      <c r="E583" t="s">
        <v>703</v>
      </c>
      <c r="F583">
        <v>1664</v>
      </c>
    </row>
    <row r="584" spans="1:6" x14ac:dyDescent="0.3">
      <c r="A584" s="1">
        <v>45352</v>
      </c>
      <c r="B584" t="s">
        <v>33</v>
      </c>
      <c r="C584" t="s">
        <v>237</v>
      </c>
      <c r="D584" t="s">
        <v>17</v>
      </c>
      <c r="E584" t="s">
        <v>703</v>
      </c>
      <c r="F584">
        <v>516</v>
      </c>
    </row>
    <row r="585" spans="1:6" x14ac:dyDescent="0.3">
      <c r="A585" s="1">
        <v>45352</v>
      </c>
      <c r="B585" t="s">
        <v>33</v>
      </c>
      <c r="C585" t="s">
        <v>238</v>
      </c>
      <c r="D585" t="s">
        <v>17</v>
      </c>
      <c r="E585" t="s">
        <v>703</v>
      </c>
      <c r="F585">
        <v>154</v>
      </c>
    </row>
    <row r="586" spans="1:6" x14ac:dyDescent="0.3">
      <c r="A586" s="1">
        <v>45352</v>
      </c>
      <c r="B586" t="s">
        <v>33</v>
      </c>
      <c r="C586" t="s">
        <v>239</v>
      </c>
      <c r="D586" t="s">
        <v>17</v>
      </c>
      <c r="E586" t="s">
        <v>703</v>
      </c>
      <c r="F586">
        <v>994</v>
      </c>
    </row>
    <row r="587" spans="1:6" x14ac:dyDescent="0.3">
      <c r="A587" s="1">
        <v>45352</v>
      </c>
      <c r="B587" t="s">
        <v>33</v>
      </c>
      <c r="C587" t="s">
        <v>240</v>
      </c>
      <c r="D587" t="s">
        <v>17</v>
      </c>
      <c r="E587" t="s">
        <v>703</v>
      </c>
      <c r="F587">
        <v>4361016</v>
      </c>
    </row>
    <row r="588" spans="1:6" x14ac:dyDescent="0.3">
      <c r="A588" s="1">
        <v>45352</v>
      </c>
      <c r="B588" t="s">
        <v>33</v>
      </c>
      <c r="C588" t="s">
        <v>274</v>
      </c>
      <c r="D588" t="s">
        <v>17</v>
      </c>
      <c r="E588" t="s">
        <v>703</v>
      </c>
      <c r="F588">
        <v>1269</v>
      </c>
    </row>
    <row r="589" spans="1:6" x14ac:dyDescent="0.3">
      <c r="A589" s="1">
        <v>45352</v>
      </c>
      <c r="B589" t="s">
        <v>33</v>
      </c>
      <c r="C589" t="s">
        <v>273</v>
      </c>
      <c r="D589" t="s">
        <v>17</v>
      </c>
      <c r="E589" t="s">
        <v>703</v>
      </c>
      <c r="F589">
        <v>94</v>
      </c>
    </row>
    <row r="590" spans="1:6" x14ac:dyDescent="0.3">
      <c r="A590" s="1">
        <v>45352</v>
      </c>
      <c r="B590" t="s">
        <v>33</v>
      </c>
      <c r="C590" t="s">
        <v>276</v>
      </c>
      <c r="D590" t="s">
        <v>17</v>
      </c>
      <c r="E590" t="s">
        <v>703</v>
      </c>
      <c r="F590">
        <v>1478</v>
      </c>
    </row>
    <row r="591" spans="1:6" x14ac:dyDescent="0.3">
      <c r="A591" s="1">
        <v>45352</v>
      </c>
      <c r="B591" t="s">
        <v>33</v>
      </c>
      <c r="C591" t="s">
        <v>275</v>
      </c>
      <c r="D591" t="s">
        <v>17</v>
      </c>
      <c r="E591" t="s">
        <v>703</v>
      </c>
      <c r="F591">
        <v>220</v>
      </c>
    </row>
    <row r="592" spans="1:6" x14ac:dyDescent="0.3">
      <c r="A592" s="1">
        <v>45352</v>
      </c>
      <c r="B592" t="s">
        <v>33</v>
      </c>
      <c r="C592" t="s">
        <v>7</v>
      </c>
      <c r="D592" t="s">
        <v>17</v>
      </c>
      <c r="E592" t="s">
        <v>703</v>
      </c>
      <c r="F592">
        <v>23411</v>
      </c>
    </row>
    <row r="593" spans="1:6" x14ac:dyDescent="0.3">
      <c r="A593" s="1">
        <v>45352</v>
      </c>
      <c r="B593" t="s">
        <v>33</v>
      </c>
      <c r="C593" t="s">
        <v>5</v>
      </c>
      <c r="D593" t="s">
        <v>17</v>
      </c>
      <c r="E593" t="s">
        <v>703</v>
      </c>
      <c r="F593">
        <v>11773</v>
      </c>
    </row>
    <row r="594" spans="1:6" x14ac:dyDescent="0.3">
      <c r="A594" s="1">
        <v>45352</v>
      </c>
      <c r="B594" t="s">
        <v>33</v>
      </c>
      <c r="C594" t="s">
        <v>9</v>
      </c>
      <c r="D594" t="s">
        <v>17</v>
      </c>
      <c r="E594" t="s">
        <v>703</v>
      </c>
      <c r="F594">
        <v>5896</v>
      </c>
    </row>
    <row r="595" spans="1:6" x14ac:dyDescent="0.3">
      <c r="A595" s="1">
        <v>45352</v>
      </c>
      <c r="B595" t="s">
        <v>33</v>
      </c>
      <c r="C595" t="s">
        <v>4</v>
      </c>
      <c r="D595" t="s">
        <v>17</v>
      </c>
      <c r="E595" t="s">
        <v>703</v>
      </c>
      <c r="F595">
        <v>1665</v>
      </c>
    </row>
    <row r="596" spans="1:6" x14ac:dyDescent="0.3">
      <c r="A596" s="1">
        <v>45352</v>
      </c>
      <c r="B596" t="s">
        <v>33</v>
      </c>
      <c r="C596" t="s">
        <v>2</v>
      </c>
      <c r="D596" t="s">
        <v>17</v>
      </c>
      <c r="E596" t="s">
        <v>703</v>
      </c>
      <c r="F596">
        <v>2755</v>
      </c>
    </row>
    <row r="597" spans="1:6" x14ac:dyDescent="0.3">
      <c r="A597" s="1">
        <v>45352</v>
      </c>
      <c r="B597" t="s">
        <v>33</v>
      </c>
      <c r="C597" t="s">
        <v>10</v>
      </c>
      <c r="D597" t="s">
        <v>17</v>
      </c>
      <c r="E597" t="s">
        <v>703</v>
      </c>
      <c r="F597">
        <v>3015</v>
      </c>
    </row>
    <row r="598" spans="1:6" x14ac:dyDescent="0.3">
      <c r="A598" s="1">
        <v>45352</v>
      </c>
      <c r="B598" t="s">
        <v>33</v>
      </c>
      <c r="C598" t="s">
        <v>681</v>
      </c>
      <c r="D598" t="s">
        <v>17</v>
      </c>
      <c r="E598" t="s">
        <v>703</v>
      </c>
      <c r="F598">
        <v>1568</v>
      </c>
    </row>
    <row r="599" spans="1:6" x14ac:dyDescent="0.3">
      <c r="A599" s="1">
        <v>45352</v>
      </c>
      <c r="B599" t="s">
        <v>33</v>
      </c>
      <c r="C599" t="s">
        <v>12</v>
      </c>
      <c r="D599" t="s">
        <v>17</v>
      </c>
      <c r="E599" t="s">
        <v>703</v>
      </c>
      <c r="F599">
        <v>9</v>
      </c>
    </row>
    <row r="600" spans="1:6" x14ac:dyDescent="0.3">
      <c r="A600" s="1">
        <v>45352</v>
      </c>
      <c r="B600" t="s">
        <v>33</v>
      </c>
      <c r="C600" t="s">
        <v>246</v>
      </c>
      <c r="D600" t="s">
        <v>17</v>
      </c>
      <c r="E600" t="s">
        <v>703</v>
      </c>
      <c r="F600">
        <v>8912</v>
      </c>
    </row>
    <row r="601" spans="1:6" x14ac:dyDescent="0.3">
      <c r="A601" s="1">
        <v>45352</v>
      </c>
      <c r="B601" t="s">
        <v>33</v>
      </c>
      <c r="C601" t="s">
        <v>13</v>
      </c>
      <c r="D601" t="s">
        <v>17</v>
      </c>
      <c r="E601" t="s">
        <v>703</v>
      </c>
      <c r="F601">
        <v>2728</v>
      </c>
    </row>
    <row r="602" spans="1:6" x14ac:dyDescent="0.3">
      <c r="A602" s="1">
        <v>45352</v>
      </c>
      <c r="B602" t="s">
        <v>33</v>
      </c>
      <c r="C602" t="s">
        <v>11</v>
      </c>
      <c r="D602" t="s">
        <v>17</v>
      </c>
      <c r="E602" t="s">
        <v>703</v>
      </c>
      <c r="F602">
        <v>1101</v>
      </c>
    </row>
    <row r="603" spans="1:6" x14ac:dyDescent="0.3">
      <c r="A603" s="1">
        <v>45352</v>
      </c>
      <c r="B603" t="s">
        <v>33</v>
      </c>
      <c r="C603" t="s">
        <v>15</v>
      </c>
      <c r="D603" t="s">
        <v>17</v>
      </c>
      <c r="E603" t="s">
        <v>703</v>
      </c>
      <c r="F603">
        <v>83</v>
      </c>
    </row>
    <row r="604" spans="1:6" x14ac:dyDescent="0.3">
      <c r="A604" s="1">
        <v>45352</v>
      </c>
      <c r="B604" t="s">
        <v>33</v>
      </c>
      <c r="C604" t="s">
        <v>250</v>
      </c>
      <c r="D604" t="s">
        <v>17</v>
      </c>
      <c r="E604" t="s">
        <v>703</v>
      </c>
      <c r="F604">
        <v>513</v>
      </c>
    </row>
    <row r="605" spans="1:6" x14ac:dyDescent="0.3">
      <c r="A605" s="1">
        <v>45352</v>
      </c>
      <c r="B605" t="s">
        <v>33</v>
      </c>
      <c r="C605" t="s">
        <v>236</v>
      </c>
      <c r="D605" t="s">
        <v>17</v>
      </c>
      <c r="E605" t="s">
        <v>703</v>
      </c>
      <c r="F605">
        <v>37</v>
      </c>
    </row>
    <row r="606" spans="1:6" x14ac:dyDescent="0.3">
      <c r="A606" s="1">
        <v>45352</v>
      </c>
      <c r="B606" t="s">
        <v>33</v>
      </c>
      <c r="C606" t="s">
        <v>253</v>
      </c>
      <c r="D606" t="s">
        <v>17</v>
      </c>
      <c r="E606" t="s">
        <v>703</v>
      </c>
      <c r="F606">
        <v>1138</v>
      </c>
    </row>
    <row r="607" spans="1:6" x14ac:dyDescent="0.3">
      <c r="A607" s="1">
        <v>45352</v>
      </c>
      <c r="B607" t="s">
        <v>33</v>
      </c>
      <c r="C607" t="s">
        <v>255</v>
      </c>
      <c r="D607" t="s">
        <v>17</v>
      </c>
      <c r="E607" t="s">
        <v>703</v>
      </c>
      <c r="F607">
        <v>2914</v>
      </c>
    </row>
    <row r="608" spans="1:6" x14ac:dyDescent="0.3">
      <c r="A608" s="1">
        <v>45352</v>
      </c>
      <c r="B608" t="s">
        <v>33</v>
      </c>
      <c r="C608" t="s">
        <v>257</v>
      </c>
      <c r="D608" t="s">
        <v>17</v>
      </c>
      <c r="E608" t="s">
        <v>703</v>
      </c>
      <c r="F608">
        <v>1974</v>
      </c>
    </row>
    <row r="609" spans="1:6" x14ac:dyDescent="0.3">
      <c r="A609" s="1">
        <v>45352</v>
      </c>
      <c r="B609" t="s">
        <v>33</v>
      </c>
      <c r="C609" t="s">
        <v>259</v>
      </c>
      <c r="D609" t="s">
        <v>17</v>
      </c>
      <c r="E609" t="s">
        <v>703</v>
      </c>
      <c r="F609">
        <v>458</v>
      </c>
    </row>
    <row r="610" spans="1:6" x14ac:dyDescent="0.3">
      <c r="A610" s="1">
        <v>45352</v>
      </c>
      <c r="B610" t="s">
        <v>33</v>
      </c>
      <c r="C610" t="s">
        <v>260</v>
      </c>
      <c r="D610" t="s">
        <v>17</v>
      </c>
      <c r="E610" t="s">
        <v>703</v>
      </c>
      <c r="F610">
        <v>688</v>
      </c>
    </row>
    <row r="611" spans="1:6" x14ac:dyDescent="0.3">
      <c r="A611" s="1">
        <v>45352</v>
      </c>
      <c r="B611" t="s">
        <v>33</v>
      </c>
      <c r="C611" t="s">
        <v>262</v>
      </c>
      <c r="D611" t="s">
        <v>17</v>
      </c>
      <c r="E611" t="s">
        <v>703</v>
      </c>
      <c r="F611">
        <v>903</v>
      </c>
    </row>
    <row r="612" spans="1:6" x14ac:dyDescent="0.3">
      <c r="A612" s="1">
        <v>45352</v>
      </c>
      <c r="B612" t="s">
        <v>33</v>
      </c>
      <c r="C612" t="s">
        <v>263</v>
      </c>
      <c r="D612" t="s">
        <v>17</v>
      </c>
      <c r="E612" t="s">
        <v>703</v>
      </c>
      <c r="F612">
        <v>2</v>
      </c>
    </row>
    <row r="613" spans="1:6" x14ac:dyDescent="0.3">
      <c r="A613" s="1">
        <v>45352</v>
      </c>
      <c r="B613" t="s">
        <v>33</v>
      </c>
      <c r="C613" t="s">
        <v>265</v>
      </c>
      <c r="D613" t="s">
        <v>17</v>
      </c>
      <c r="E613" t="s">
        <v>703</v>
      </c>
      <c r="F613">
        <v>435</v>
      </c>
    </row>
    <row r="614" spans="1:6" x14ac:dyDescent="0.3">
      <c r="A614" s="1">
        <v>45352</v>
      </c>
      <c r="B614" t="s">
        <v>34</v>
      </c>
      <c r="C614" t="s">
        <v>14</v>
      </c>
      <c r="D614" t="s">
        <v>20</v>
      </c>
      <c r="E614" t="s">
        <v>696</v>
      </c>
      <c r="F614">
        <v>9845</v>
      </c>
    </row>
    <row r="615" spans="1:6" x14ac:dyDescent="0.3">
      <c r="A615" s="1">
        <v>45352</v>
      </c>
      <c r="B615" t="s">
        <v>34</v>
      </c>
      <c r="C615" t="s">
        <v>6</v>
      </c>
      <c r="D615" t="s">
        <v>20</v>
      </c>
      <c r="E615" t="s">
        <v>696</v>
      </c>
      <c r="F615">
        <v>6653</v>
      </c>
    </row>
    <row r="616" spans="1:6" x14ac:dyDescent="0.3">
      <c r="A616" s="1">
        <v>45352</v>
      </c>
      <c r="B616" t="s">
        <v>34</v>
      </c>
      <c r="C616" t="s">
        <v>3</v>
      </c>
      <c r="D616" t="s">
        <v>20</v>
      </c>
      <c r="E616" t="s">
        <v>696</v>
      </c>
      <c r="F616">
        <v>1248</v>
      </c>
    </row>
    <row r="617" spans="1:6" x14ac:dyDescent="0.3">
      <c r="A617" s="1">
        <v>45352</v>
      </c>
      <c r="B617" t="s">
        <v>34</v>
      </c>
      <c r="C617" t="s">
        <v>8</v>
      </c>
      <c r="D617" t="s">
        <v>20</v>
      </c>
      <c r="E617" t="s">
        <v>696</v>
      </c>
      <c r="F617">
        <v>2741</v>
      </c>
    </row>
    <row r="618" spans="1:6" x14ac:dyDescent="0.3">
      <c r="A618" s="1">
        <v>45352</v>
      </c>
      <c r="B618" t="s">
        <v>34</v>
      </c>
      <c r="C618" t="s">
        <v>237</v>
      </c>
      <c r="D618" t="s">
        <v>20</v>
      </c>
      <c r="E618" t="s">
        <v>696</v>
      </c>
      <c r="F618">
        <v>106</v>
      </c>
    </row>
    <row r="619" spans="1:6" x14ac:dyDescent="0.3">
      <c r="A619" s="1">
        <v>45352</v>
      </c>
      <c r="B619" t="s">
        <v>34</v>
      </c>
      <c r="C619" t="s">
        <v>238</v>
      </c>
      <c r="D619" t="s">
        <v>20</v>
      </c>
      <c r="E619" t="s">
        <v>696</v>
      </c>
      <c r="F619">
        <v>105</v>
      </c>
    </row>
    <row r="620" spans="1:6" x14ac:dyDescent="0.3">
      <c r="A620" s="1">
        <v>45352</v>
      </c>
      <c r="B620" t="s">
        <v>34</v>
      </c>
      <c r="C620" t="s">
        <v>239</v>
      </c>
      <c r="D620" t="s">
        <v>20</v>
      </c>
      <c r="E620" t="s">
        <v>696</v>
      </c>
      <c r="F620">
        <v>2530</v>
      </c>
    </row>
    <row r="621" spans="1:6" x14ac:dyDescent="0.3">
      <c r="A621" s="1">
        <v>45352</v>
      </c>
      <c r="B621" t="s">
        <v>34</v>
      </c>
      <c r="C621" t="s">
        <v>240</v>
      </c>
      <c r="D621" t="s">
        <v>20</v>
      </c>
      <c r="E621" t="s">
        <v>696</v>
      </c>
      <c r="F621">
        <v>5093504</v>
      </c>
    </row>
    <row r="622" spans="1:6" x14ac:dyDescent="0.3">
      <c r="A622" s="1">
        <v>45352</v>
      </c>
      <c r="B622" t="s">
        <v>34</v>
      </c>
      <c r="C622" t="s">
        <v>274</v>
      </c>
      <c r="D622" t="s">
        <v>20</v>
      </c>
      <c r="E622" t="s">
        <v>696</v>
      </c>
      <c r="F622">
        <v>4862</v>
      </c>
    </row>
    <row r="623" spans="1:6" x14ac:dyDescent="0.3">
      <c r="A623" s="1">
        <v>45352</v>
      </c>
      <c r="B623" t="s">
        <v>34</v>
      </c>
      <c r="C623" t="s">
        <v>273</v>
      </c>
      <c r="D623" t="s">
        <v>20</v>
      </c>
      <c r="E623" t="s">
        <v>696</v>
      </c>
      <c r="F623">
        <v>576</v>
      </c>
    </row>
    <row r="624" spans="1:6" x14ac:dyDescent="0.3">
      <c r="A624" s="1">
        <v>45352</v>
      </c>
      <c r="B624" t="s">
        <v>34</v>
      </c>
      <c r="C624" t="s">
        <v>276</v>
      </c>
      <c r="D624" t="s">
        <v>20</v>
      </c>
      <c r="E624" t="s">
        <v>696</v>
      </c>
      <c r="F624">
        <v>9253</v>
      </c>
    </row>
    <row r="625" spans="1:6" x14ac:dyDescent="0.3">
      <c r="A625" s="1">
        <v>45352</v>
      </c>
      <c r="B625" t="s">
        <v>34</v>
      </c>
      <c r="C625" t="s">
        <v>275</v>
      </c>
      <c r="D625" t="s">
        <v>20</v>
      </c>
      <c r="E625" t="s">
        <v>696</v>
      </c>
      <c r="F625">
        <v>849</v>
      </c>
    </row>
    <row r="626" spans="1:6" x14ac:dyDescent="0.3">
      <c r="A626" s="1">
        <v>45352</v>
      </c>
      <c r="B626" t="s">
        <v>34</v>
      </c>
      <c r="C626" t="s">
        <v>7</v>
      </c>
      <c r="D626" t="s">
        <v>20</v>
      </c>
      <c r="E626" t="s">
        <v>696</v>
      </c>
      <c r="F626">
        <v>6826</v>
      </c>
    </row>
    <row r="627" spans="1:6" x14ac:dyDescent="0.3">
      <c r="A627" s="1">
        <v>45352</v>
      </c>
      <c r="B627" t="s">
        <v>34</v>
      </c>
      <c r="C627" t="s">
        <v>5</v>
      </c>
      <c r="D627" t="s">
        <v>20</v>
      </c>
      <c r="E627" t="s">
        <v>696</v>
      </c>
      <c r="F627">
        <v>4036</v>
      </c>
    </row>
    <row r="628" spans="1:6" x14ac:dyDescent="0.3">
      <c r="A628" s="1">
        <v>45352</v>
      </c>
      <c r="B628" t="s">
        <v>34</v>
      </c>
      <c r="C628" t="s">
        <v>9</v>
      </c>
      <c r="D628" t="s">
        <v>20</v>
      </c>
      <c r="E628" t="s">
        <v>696</v>
      </c>
      <c r="F628">
        <v>1624</v>
      </c>
    </row>
    <row r="629" spans="1:6" x14ac:dyDescent="0.3">
      <c r="A629" s="1">
        <v>45352</v>
      </c>
      <c r="B629" t="s">
        <v>34</v>
      </c>
      <c r="C629" t="s">
        <v>4</v>
      </c>
      <c r="D629" t="s">
        <v>20</v>
      </c>
      <c r="E629" t="s">
        <v>696</v>
      </c>
      <c r="F629">
        <v>744</v>
      </c>
    </row>
    <row r="630" spans="1:6" x14ac:dyDescent="0.3">
      <c r="A630" s="1">
        <v>45352</v>
      </c>
      <c r="B630" t="s">
        <v>34</v>
      </c>
      <c r="C630" t="s">
        <v>2</v>
      </c>
      <c r="D630" t="s">
        <v>20</v>
      </c>
      <c r="E630" t="s">
        <v>696</v>
      </c>
      <c r="F630">
        <v>571</v>
      </c>
    </row>
    <row r="631" spans="1:6" x14ac:dyDescent="0.3">
      <c r="A631" s="1">
        <v>45352</v>
      </c>
      <c r="B631" t="s">
        <v>34</v>
      </c>
      <c r="C631" t="s">
        <v>10</v>
      </c>
      <c r="D631" t="s">
        <v>20</v>
      </c>
      <c r="E631" t="s">
        <v>696</v>
      </c>
      <c r="F631">
        <v>745</v>
      </c>
    </row>
    <row r="632" spans="1:6" x14ac:dyDescent="0.3">
      <c r="A632" s="1">
        <v>45352</v>
      </c>
      <c r="B632" t="s">
        <v>34</v>
      </c>
      <c r="C632" t="s">
        <v>681</v>
      </c>
      <c r="D632" t="s">
        <v>20</v>
      </c>
      <c r="E632" t="s">
        <v>696</v>
      </c>
      <c r="F632">
        <v>35</v>
      </c>
    </row>
    <row r="633" spans="1:6" x14ac:dyDescent="0.3">
      <c r="A633" s="1">
        <v>45352</v>
      </c>
      <c r="B633" t="s">
        <v>34</v>
      </c>
      <c r="C633" t="s">
        <v>12</v>
      </c>
      <c r="D633" t="s">
        <v>20</v>
      </c>
      <c r="E633" t="s">
        <v>696</v>
      </c>
      <c r="F633">
        <v>4</v>
      </c>
    </row>
    <row r="634" spans="1:6" x14ac:dyDescent="0.3">
      <c r="A634" s="1">
        <v>45352</v>
      </c>
      <c r="B634" t="s">
        <v>34</v>
      </c>
      <c r="C634" t="s">
        <v>246</v>
      </c>
      <c r="D634" t="s">
        <v>20</v>
      </c>
      <c r="E634" t="s">
        <v>696</v>
      </c>
      <c r="F634">
        <v>3304</v>
      </c>
    </row>
    <row r="635" spans="1:6" x14ac:dyDescent="0.3">
      <c r="A635" s="1">
        <v>45352</v>
      </c>
      <c r="B635" t="s">
        <v>34</v>
      </c>
      <c r="C635" t="s">
        <v>13</v>
      </c>
      <c r="D635" t="s">
        <v>20</v>
      </c>
      <c r="E635" t="s">
        <v>696</v>
      </c>
      <c r="F635">
        <v>443</v>
      </c>
    </row>
    <row r="636" spans="1:6" x14ac:dyDescent="0.3">
      <c r="A636" s="1">
        <v>45352</v>
      </c>
      <c r="B636" t="s">
        <v>34</v>
      </c>
      <c r="C636" t="s">
        <v>11</v>
      </c>
      <c r="D636" t="s">
        <v>20</v>
      </c>
      <c r="E636" t="s">
        <v>696</v>
      </c>
      <c r="F636">
        <v>282</v>
      </c>
    </row>
    <row r="637" spans="1:6" x14ac:dyDescent="0.3">
      <c r="A637" s="1">
        <v>45352</v>
      </c>
      <c r="B637" t="s">
        <v>34</v>
      </c>
      <c r="C637" t="s">
        <v>15</v>
      </c>
      <c r="D637" t="s">
        <v>20</v>
      </c>
      <c r="E637" t="s">
        <v>696</v>
      </c>
      <c r="F637">
        <v>35</v>
      </c>
    </row>
    <row r="638" spans="1:6" x14ac:dyDescent="0.3">
      <c r="A638" s="1">
        <v>45352</v>
      </c>
      <c r="B638" t="s">
        <v>34</v>
      </c>
      <c r="C638" t="s">
        <v>250</v>
      </c>
      <c r="D638" t="s">
        <v>20</v>
      </c>
      <c r="E638" t="s">
        <v>696</v>
      </c>
      <c r="F638">
        <v>294</v>
      </c>
    </row>
    <row r="639" spans="1:6" x14ac:dyDescent="0.3">
      <c r="A639" s="1">
        <v>45352</v>
      </c>
      <c r="B639" t="s">
        <v>34</v>
      </c>
      <c r="C639" t="s">
        <v>236</v>
      </c>
      <c r="D639" t="s">
        <v>20</v>
      </c>
      <c r="E639" t="s">
        <v>696</v>
      </c>
      <c r="F639">
        <v>10</v>
      </c>
    </row>
    <row r="640" spans="1:6" x14ac:dyDescent="0.3">
      <c r="A640" s="1">
        <v>45352</v>
      </c>
      <c r="B640" t="s">
        <v>34</v>
      </c>
      <c r="C640" t="s">
        <v>253</v>
      </c>
      <c r="D640" t="s">
        <v>20</v>
      </c>
      <c r="E640" t="s">
        <v>696</v>
      </c>
      <c r="F640">
        <v>817</v>
      </c>
    </row>
    <row r="641" spans="1:6" x14ac:dyDescent="0.3">
      <c r="A641" s="1">
        <v>45352</v>
      </c>
      <c r="B641" t="s">
        <v>34</v>
      </c>
      <c r="C641" t="s">
        <v>255</v>
      </c>
      <c r="D641" t="s">
        <v>20</v>
      </c>
      <c r="E641" t="s">
        <v>696</v>
      </c>
      <c r="F641">
        <v>321</v>
      </c>
    </row>
    <row r="642" spans="1:6" x14ac:dyDescent="0.3">
      <c r="A642" s="1">
        <v>45352</v>
      </c>
      <c r="B642" t="s">
        <v>34</v>
      </c>
      <c r="C642" t="s">
        <v>257</v>
      </c>
      <c r="D642" t="s">
        <v>20</v>
      </c>
      <c r="E642" t="s">
        <v>696</v>
      </c>
      <c r="F642">
        <v>525</v>
      </c>
    </row>
    <row r="643" spans="1:6" x14ac:dyDescent="0.3">
      <c r="A643" s="1">
        <v>45352</v>
      </c>
      <c r="B643" t="s">
        <v>34</v>
      </c>
      <c r="C643" t="s">
        <v>259</v>
      </c>
      <c r="D643" t="s">
        <v>20</v>
      </c>
      <c r="E643" t="s">
        <v>696</v>
      </c>
      <c r="F643">
        <v>1003</v>
      </c>
    </row>
    <row r="644" spans="1:6" x14ac:dyDescent="0.3">
      <c r="A644" s="1">
        <v>45352</v>
      </c>
      <c r="B644" t="s">
        <v>34</v>
      </c>
      <c r="C644" t="s">
        <v>260</v>
      </c>
      <c r="D644" t="s">
        <v>20</v>
      </c>
      <c r="E644" t="s">
        <v>696</v>
      </c>
      <c r="F644">
        <v>684</v>
      </c>
    </row>
    <row r="645" spans="1:6" x14ac:dyDescent="0.3">
      <c r="A645" s="1">
        <v>45352</v>
      </c>
      <c r="B645" t="s">
        <v>34</v>
      </c>
      <c r="C645" t="s">
        <v>262</v>
      </c>
      <c r="D645" t="s">
        <v>20</v>
      </c>
      <c r="E645" t="s">
        <v>696</v>
      </c>
      <c r="F645">
        <v>215</v>
      </c>
    </row>
    <row r="646" spans="1:6" x14ac:dyDescent="0.3">
      <c r="A646" s="1">
        <v>45352</v>
      </c>
      <c r="B646" t="s">
        <v>34</v>
      </c>
      <c r="C646" t="s">
        <v>263</v>
      </c>
      <c r="D646" t="s">
        <v>20</v>
      </c>
      <c r="E646" t="s">
        <v>696</v>
      </c>
      <c r="F646">
        <v>0</v>
      </c>
    </row>
    <row r="647" spans="1:6" x14ac:dyDescent="0.3">
      <c r="A647" s="1">
        <v>45352</v>
      </c>
      <c r="B647" t="s">
        <v>34</v>
      </c>
      <c r="C647" t="s">
        <v>265</v>
      </c>
      <c r="D647" t="s">
        <v>20</v>
      </c>
      <c r="E647" t="s">
        <v>696</v>
      </c>
      <c r="F647">
        <v>21</v>
      </c>
    </row>
    <row r="648" spans="1:6" x14ac:dyDescent="0.3">
      <c r="A648" s="1">
        <v>45352</v>
      </c>
      <c r="B648" t="s">
        <v>35</v>
      </c>
      <c r="C648" t="s">
        <v>14</v>
      </c>
      <c r="D648" t="s">
        <v>26</v>
      </c>
      <c r="E648" t="s">
        <v>704</v>
      </c>
      <c r="F648">
        <v>33552</v>
      </c>
    </row>
    <row r="649" spans="1:6" x14ac:dyDescent="0.3">
      <c r="A649" s="1">
        <v>45352</v>
      </c>
      <c r="B649" t="s">
        <v>35</v>
      </c>
      <c r="C649" t="s">
        <v>6</v>
      </c>
      <c r="D649" t="s">
        <v>26</v>
      </c>
      <c r="E649" t="s">
        <v>704</v>
      </c>
      <c r="F649">
        <v>27718</v>
      </c>
    </row>
    <row r="650" spans="1:6" x14ac:dyDescent="0.3">
      <c r="A650" s="1">
        <v>45352</v>
      </c>
      <c r="B650" t="s">
        <v>35</v>
      </c>
      <c r="C650" t="s">
        <v>3</v>
      </c>
      <c r="D650" t="s">
        <v>26</v>
      </c>
      <c r="E650" t="s">
        <v>704</v>
      </c>
      <c r="F650">
        <v>24034</v>
      </c>
    </row>
    <row r="651" spans="1:6" x14ac:dyDescent="0.3">
      <c r="A651" s="1">
        <v>45352</v>
      </c>
      <c r="B651" t="s">
        <v>35</v>
      </c>
      <c r="C651" t="s">
        <v>8</v>
      </c>
      <c r="D651" t="s">
        <v>26</v>
      </c>
      <c r="E651" t="s">
        <v>704</v>
      </c>
      <c r="F651">
        <v>699</v>
      </c>
    </row>
    <row r="652" spans="1:6" x14ac:dyDescent="0.3">
      <c r="A652" s="1">
        <v>45352</v>
      </c>
      <c r="B652" t="s">
        <v>35</v>
      </c>
      <c r="C652" t="s">
        <v>237</v>
      </c>
      <c r="D652" t="s">
        <v>26</v>
      </c>
      <c r="E652" t="s">
        <v>704</v>
      </c>
      <c r="F652">
        <v>187</v>
      </c>
    </row>
    <row r="653" spans="1:6" x14ac:dyDescent="0.3">
      <c r="A653" s="1">
        <v>45352</v>
      </c>
      <c r="B653" t="s">
        <v>35</v>
      </c>
      <c r="C653" t="s">
        <v>238</v>
      </c>
      <c r="D653" t="s">
        <v>26</v>
      </c>
      <c r="E653" t="s">
        <v>704</v>
      </c>
      <c r="F653">
        <v>85</v>
      </c>
    </row>
    <row r="654" spans="1:6" x14ac:dyDescent="0.3">
      <c r="A654" s="1">
        <v>45352</v>
      </c>
      <c r="B654" t="s">
        <v>35</v>
      </c>
      <c r="C654" t="s">
        <v>239</v>
      </c>
      <c r="D654" t="s">
        <v>26</v>
      </c>
      <c r="E654" t="s">
        <v>704</v>
      </c>
      <c r="F654">
        <v>427</v>
      </c>
    </row>
    <row r="655" spans="1:6" x14ac:dyDescent="0.3">
      <c r="A655" s="1">
        <v>45352</v>
      </c>
      <c r="B655" t="s">
        <v>35</v>
      </c>
      <c r="C655" t="s">
        <v>240</v>
      </c>
      <c r="D655" t="s">
        <v>26</v>
      </c>
      <c r="E655" t="s">
        <v>704</v>
      </c>
      <c r="F655">
        <v>844532</v>
      </c>
    </row>
    <row r="656" spans="1:6" x14ac:dyDescent="0.3">
      <c r="A656" s="1">
        <v>45352</v>
      </c>
      <c r="B656" t="s">
        <v>35</v>
      </c>
      <c r="C656" t="s">
        <v>274</v>
      </c>
      <c r="D656" t="s">
        <v>26</v>
      </c>
      <c r="E656" t="s">
        <v>704</v>
      </c>
      <c r="F656">
        <v>800</v>
      </c>
    </row>
    <row r="657" spans="1:6" x14ac:dyDescent="0.3">
      <c r="A657" s="1">
        <v>45352</v>
      </c>
      <c r="B657" t="s">
        <v>35</v>
      </c>
      <c r="C657" t="s">
        <v>273</v>
      </c>
      <c r="D657" t="s">
        <v>26</v>
      </c>
      <c r="E657" t="s">
        <v>704</v>
      </c>
      <c r="F657">
        <v>6</v>
      </c>
    </row>
    <row r="658" spans="1:6" x14ac:dyDescent="0.3">
      <c r="A658" s="1">
        <v>45352</v>
      </c>
      <c r="B658" t="s">
        <v>35</v>
      </c>
      <c r="C658" t="s">
        <v>276</v>
      </c>
      <c r="D658" t="s">
        <v>26</v>
      </c>
      <c r="E658" t="s">
        <v>704</v>
      </c>
      <c r="F658">
        <v>923</v>
      </c>
    </row>
    <row r="659" spans="1:6" x14ac:dyDescent="0.3">
      <c r="A659" s="1">
        <v>45352</v>
      </c>
      <c r="B659" t="s">
        <v>35</v>
      </c>
      <c r="C659" t="s">
        <v>275</v>
      </c>
      <c r="D659" t="s">
        <v>26</v>
      </c>
      <c r="E659" t="s">
        <v>704</v>
      </c>
      <c r="F659">
        <v>38</v>
      </c>
    </row>
    <row r="660" spans="1:6" x14ac:dyDescent="0.3">
      <c r="A660" s="1">
        <v>45352</v>
      </c>
      <c r="B660" t="s">
        <v>35</v>
      </c>
      <c r="C660" t="s">
        <v>7</v>
      </c>
      <c r="D660" t="s">
        <v>26</v>
      </c>
      <c r="E660" t="s">
        <v>704</v>
      </c>
      <c r="F660">
        <v>27408</v>
      </c>
    </row>
    <row r="661" spans="1:6" x14ac:dyDescent="0.3">
      <c r="A661" s="1">
        <v>45352</v>
      </c>
      <c r="B661" t="s">
        <v>35</v>
      </c>
      <c r="C661" t="s">
        <v>5</v>
      </c>
      <c r="D661" t="s">
        <v>26</v>
      </c>
      <c r="E661" t="s">
        <v>704</v>
      </c>
      <c r="F661">
        <v>11139</v>
      </c>
    </row>
    <row r="662" spans="1:6" x14ac:dyDescent="0.3">
      <c r="A662" s="1">
        <v>45352</v>
      </c>
      <c r="B662" t="s">
        <v>35</v>
      </c>
      <c r="C662" t="s">
        <v>9</v>
      </c>
      <c r="D662" t="s">
        <v>26</v>
      </c>
      <c r="E662" t="s">
        <v>704</v>
      </c>
      <c r="F662">
        <v>6403</v>
      </c>
    </row>
    <row r="663" spans="1:6" x14ac:dyDescent="0.3">
      <c r="A663" s="1">
        <v>45352</v>
      </c>
      <c r="B663" t="s">
        <v>35</v>
      </c>
      <c r="C663" t="s">
        <v>4</v>
      </c>
      <c r="D663" t="s">
        <v>26</v>
      </c>
      <c r="E663" t="s">
        <v>704</v>
      </c>
      <c r="F663">
        <v>1840</v>
      </c>
    </row>
    <row r="664" spans="1:6" x14ac:dyDescent="0.3">
      <c r="A664" s="1">
        <v>45352</v>
      </c>
      <c r="B664" t="s">
        <v>35</v>
      </c>
      <c r="C664" t="s">
        <v>2</v>
      </c>
      <c r="D664" t="s">
        <v>26</v>
      </c>
      <c r="E664" t="s">
        <v>704</v>
      </c>
      <c r="F664">
        <v>3426</v>
      </c>
    </row>
    <row r="665" spans="1:6" x14ac:dyDescent="0.3">
      <c r="A665" s="1">
        <v>45352</v>
      </c>
      <c r="B665" t="s">
        <v>35</v>
      </c>
      <c r="C665" t="s">
        <v>10</v>
      </c>
      <c r="D665" t="s">
        <v>26</v>
      </c>
      <c r="E665" t="s">
        <v>704</v>
      </c>
      <c r="F665">
        <v>3017</v>
      </c>
    </row>
    <row r="666" spans="1:6" x14ac:dyDescent="0.3">
      <c r="A666" s="1">
        <v>45352</v>
      </c>
      <c r="B666" t="s">
        <v>35</v>
      </c>
      <c r="C666" t="s">
        <v>681</v>
      </c>
      <c r="D666" t="s">
        <v>26</v>
      </c>
      <c r="E666" t="s">
        <v>704</v>
      </c>
      <c r="F666">
        <v>2081</v>
      </c>
    </row>
    <row r="667" spans="1:6" x14ac:dyDescent="0.3">
      <c r="A667" s="1">
        <v>45352</v>
      </c>
      <c r="B667" t="s">
        <v>35</v>
      </c>
      <c r="C667" t="s">
        <v>12</v>
      </c>
      <c r="D667" t="s">
        <v>26</v>
      </c>
      <c r="E667" t="s">
        <v>704</v>
      </c>
      <c r="F667">
        <v>0</v>
      </c>
    </row>
    <row r="668" spans="1:6" x14ac:dyDescent="0.3">
      <c r="A668" s="1">
        <v>45352</v>
      </c>
      <c r="B668" t="s">
        <v>35</v>
      </c>
      <c r="C668" t="s">
        <v>246</v>
      </c>
      <c r="D668" t="s">
        <v>26</v>
      </c>
      <c r="E668" t="s">
        <v>704</v>
      </c>
      <c r="F668">
        <v>10060</v>
      </c>
    </row>
    <row r="669" spans="1:6" x14ac:dyDescent="0.3">
      <c r="A669" s="1">
        <v>45352</v>
      </c>
      <c r="B669" t="s">
        <v>35</v>
      </c>
      <c r="C669" t="s">
        <v>13</v>
      </c>
      <c r="D669" t="s">
        <v>26</v>
      </c>
      <c r="E669" t="s">
        <v>704</v>
      </c>
      <c r="F669">
        <v>1626</v>
      </c>
    </row>
    <row r="670" spans="1:6" x14ac:dyDescent="0.3">
      <c r="A670" s="1">
        <v>45352</v>
      </c>
      <c r="B670" t="s">
        <v>35</v>
      </c>
      <c r="C670" t="s">
        <v>11</v>
      </c>
      <c r="D670" t="s">
        <v>26</v>
      </c>
      <c r="E670" t="s">
        <v>704</v>
      </c>
      <c r="F670">
        <v>2363</v>
      </c>
    </row>
    <row r="671" spans="1:6" x14ac:dyDescent="0.3">
      <c r="A671" s="1">
        <v>45352</v>
      </c>
      <c r="B671" t="s">
        <v>35</v>
      </c>
      <c r="C671" t="s">
        <v>15</v>
      </c>
      <c r="D671" t="s">
        <v>26</v>
      </c>
      <c r="E671" t="s">
        <v>704</v>
      </c>
      <c r="F671">
        <v>107</v>
      </c>
    </row>
    <row r="672" spans="1:6" x14ac:dyDescent="0.3">
      <c r="A672" s="1">
        <v>45352</v>
      </c>
      <c r="B672" t="s">
        <v>35</v>
      </c>
      <c r="C672" t="s">
        <v>250</v>
      </c>
      <c r="D672" t="s">
        <v>26</v>
      </c>
      <c r="E672" t="s">
        <v>704</v>
      </c>
      <c r="F672">
        <v>1469</v>
      </c>
    </row>
    <row r="673" spans="1:6" x14ac:dyDescent="0.3">
      <c r="A673" s="1">
        <v>45352</v>
      </c>
      <c r="B673" t="s">
        <v>35</v>
      </c>
      <c r="C673" t="s">
        <v>236</v>
      </c>
      <c r="D673" t="s">
        <v>26</v>
      </c>
      <c r="E673" t="s">
        <v>704</v>
      </c>
      <c r="F673">
        <v>30</v>
      </c>
    </row>
    <row r="674" spans="1:6" x14ac:dyDescent="0.3">
      <c r="A674" s="1">
        <v>45352</v>
      </c>
      <c r="B674" t="s">
        <v>35</v>
      </c>
      <c r="C674" t="s">
        <v>253</v>
      </c>
      <c r="D674" t="s">
        <v>26</v>
      </c>
      <c r="E674" t="s">
        <v>704</v>
      </c>
      <c r="F674">
        <v>1908</v>
      </c>
    </row>
    <row r="675" spans="1:6" x14ac:dyDescent="0.3">
      <c r="A675" s="1">
        <v>45352</v>
      </c>
      <c r="B675" t="s">
        <v>35</v>
      </c>
      <c r="C675" t="s">
        <v>255</v>
      </c>
      <c r="D675" t="s">
        <v>26</v>
      </c>
      <c r="E675" t="s">
        <v>704</v>
      </c>
      <c r="F675">
        <v>3402</v>
      </c>
    </row>
    <row r="676" spans="1:6" x14ac:dyDescent="0.3">
      <c r="A676" s="1">
        <v>45352</v>
      </c>
      <c r="B676" t="s">
        <v>35</v>
      </c>
      <c r="C676" t="s">
        <v>257</v>
      </c>
      <c r="D676" t="s">
        <v>26</v>
      </c>
      <c r="E676" t="s">
        <v>704</v>
      </c>
      <c r="F676">
        <v>1694</v>
      </c>
    </row>
    <row r="677" spans="1:6" x14ac:dyDescent="0.3">
      <c r="A677" s="1">
        <v>45352</v>
      </c>
      <c r="B677" t="s">
        <v>35</v>
      </c>
      <c r="C677" t="s">
        <v>259</v>
      </c>
      <c r="D677" t="s">
        <v>26</v>
      </c>
      <c r="E677" t="s">
        <v>704</v>
      </c>
      <c r="F677">
        <v>3651</v>
      </c>
    </row>
    <row r="678" spans="1:6" x14ac:dyDescent="0.3">
      <c r="A678" s="1">
        <v>45352</v>
      </c>
      <c r="B678" t="s">
        <v>35</v>
      </c>
      <c r="C678" t="s">
        <v>260</v>
      </c>
      <c r="D678" t="s">
        <v>26</v>
      </c>
      <c r="E678" t="s">
        <v>704</v>
      </c>
      <c r="F678">
        <v>1704</v>
      </c>
    </row>
    <row r="679" spans="1:6" x14ac:dyDescent="0.3">
      <c r="A679" s="1">
        <v>45352</v>
      </c>
      <c r="B679" t="s">
        <v>35</v>
      </c>
      <c r="C679" t="s">
        <v>262</v>
      </c>
      <c r="D679" t="s">
        <v>26</v>
      </c>
      <c r="E679" t="s">
        <v>704</v>
      </c>
      <c r="F679">
        <v>1843</v>
      </c>
    </row>
    <row r="680" spans="1:6" x14ac:dyDescent="0.3">
      <c r="A680" s="1">
        <v>45352</v>
      </c>
      <c r="B680" t="s">
        <v>35</v>
      </c>
      <c r="C680" t="s">
        <v>263</v>
      </c>
      <c r="D680" t="s">
        <v>26</v>
      </c>
      <c r="E680" t="s">
        <v>704</v>
      </c>
      <c r="F680">
        <v>1</v>
      </c>
    </row>
    <row r="681" spans="1:6" x14ac:dyDescent="0.3">
      <c r="A681" s="1">
        <v>45352</v>
      </c>
      <c r="B681" t="s">
        <v>35</v>
      </c>
      <c r="C681" t="s">
        <v>265</v>
      </c>
      <c r="D681" t="s">
        <v>26</v>
      </c>
      <c r="E681" t="s">
        <v>704</v>
      </c>
      <c r="F681">
        <v>1986</v>
      </c>
    </row>
    <row r="682" spans="1:6" x14ac:dyDescent="0.3">
      <c r="A682" s="1">
        <v>45352</v>
      </c>
      <c r="B682" t="s">
        <v>54</v>
      </c>
      <c r="C682" t="s">
        <v>14</v>
      </c>
      <c r="D682" t="s">
        <v>26</v>
      </c>
      <c r="E682" t="s">
        <v>705</v>
      </c>
      <c r="F682">
        <v>36199</v>
      </c>
    </row>
    <row r="683" spans="1:6" x14ac:dyDescent="0.3">
      <c r="A683" s="1">
        <v>45352</v>
      </c>
      <c r="B683" t="s">
        <v>54</v>
      </c>
      <c r="C683" t="s">
        <v>6</v>
      </c>
      <c r="D683" t="s">
        <v>26</v>
      </c>
      <c r="E683" t="s">
        <v>705</v>
      </c>
      <c r="F683">
        <v>32829</v>
      </c>
    </row>
    <row r="684" spans="1:6" x14ac:dyDescent="0.3">
      <c r="A684" s="1">
        <v>45352</v>
      </c>
      <c r="B684" t="s">
        <v>54</v>
      </c>
      <c r="C684" t="s">
        <v>3</v>
      </c>
      <c r="D684" t="s">
        <v>26</v>
      </c>
      <c r="E684" t="s">
        <v>705</v>
      </c>
      <c r="F684">
        <v>20273</v>
      </c>
    </row>
    <row r="685" spans="1:6" x14ac:dyDescent="0.3">
      <c r="A685" s="1">
        <v>45352</v>
      </c>
      <c r="B685" t="s">
        <v>54</v>
      </c>
      <c r="C685" t="s">
        <v>8</v>
      </c>
      <c r="D685" t="s">
        <v>26</v>
      </c>
      <c r="E685" t="s">
        <v>705</v>
      </c>
      <c r="F685">
        <v>1514</v>
      </c>
    </row>
    <row r="686" spans="1:6" x14ac:dyDescent="0.3">
      <c r="A686" s="1">
        <v>45352</v>
      </c>
      <c r="B686" t="s">
        <v>54</v>
      </c>
      <c r="C686" t="s">
        <v>237</v>
      </c>
      <c r="D686" t="s">
        <v>26</v>
      </c>
      <c r="E686" t="s">
        <v>705</v>
      </c>
      <c r="F686">
        <v>342</v>
      </c>
    </row>
    <row r="687" spans="1:6" x14ac:dyDescent="0.3">
      <c r="A687" s="1">
        <v>45352</v>
      </c>
      <c r="B687" t="s">
        <v>54</v>
      </c>
      <c r="C687" t="s">
        <v>238</v>
      </c>
      <c r="D687" t="s">
        <v>26</v>
      </c>
      <c r="E687" t="s">
        <v>705</v>
      </c>
      <c r="F687">
        <v>235</v>
      </c>
    </row>
    <row r="688" spans="1:6" x14ac:dyDescent="0.3">
      <c r="A688" s="1">
        <v>45352</v>
      </c>
      <c r="B688" t="s">
        <v>54</v>
      </c>
      <c r="C688" t="s">
        <v>239</v>
      </c>
      <c r="D688" t="s">
        <v>26</v>
      </c>
      <c r="E688" t="s">
        <v>705</v>
      </c>
      <c r="F688">
        <v>937</v>
      </c>
    </row>
    <row r="689" spans="1:6" x14ac:dyDescent="0.3">
      <c r="A689" s="1">
        <v>45352</v>
      </c>
      <c r="B689" t="s">
        <v>54</v>
      </c>
      <c r="C689" t="s">
        <v>240</v>
      </c>
      <c r="D689" t="s">
        <v>26</v>
      </c>
      <c r="E689" t="s">
        <v>705</v>
      </c>
      <c r="F689">
        <v>3883489</v>
      </c>
    </row>
    <row r="690" spans="1:6" x14ac:dyDescent="0.3">
      <c r="A690" s="1">
        <v>45352</v>
      </c>
      <c r="B690" t="s">
        <v>54</v>
      </c>
      <c r="C690" t="s">
        <v>274</v>
      </c>
      <c r="D690" t="s">
        <v>26</v>
      </c>
      <c r="E690" t="s">
        <v>705</v>
      </c>
      <c r="F690">
        <v>1244</v>
      </c>
    </row>
    <row r="691" spans="1:6" x14ac:dyDescent="0.3">
      <c r="A691" s="1">
        <v>45352</v>
      </c>
      <c r="B691" t="s">
        <v>54</v>
      </c>
      <c r="C691" t="s">
        <v>273</v>
      </c>
      <c r="D691" t="s">
        <v>26</v>
      </c>
      <c r="E691" t="s">
        <v>705</v>
      </c>
      <c r="F691">
        <v>44</v>
      </c>
    </row>
    <row r="692" spans="1:6" x14ac:dyDescent="0.3">
      <c r="A692" s="1">
        <v>45352</v>
      </c>
      <c r="B692" t="s">
        <v>54</v>
      </c>
      <c r="C692" t="s">
        <v>276</v>
      </c>
      <c r="D692" t="s">
        <v>26</v>
      </c>
      <c r="E692" t="s">
        <v>705</v>
      </c>
      <c r="F692">
        <v>1435</v>
      </c>
    </row>
    <row r="693" spans="1:6" x14ac:dyDescent="0.3">
      <c r="A693" s="1">
        <v>45352</v>
      </c>
      <c r="B693" t="s">
        <v>54</v>
      </c>
      <c r="C693" t="s">
        <v>275</v>
      </c>
      <c r="D693" t="s">
        <v>26</v>
      </c>
      <c r="E693" t="s">
        <v>705</v>
      </c>
      <c r="F693">
        <v>110</v>
      </c>
    </row>
    <row r="694" spans="1:6" x14ac:dyDescent="0.3">
      <c r="A694" s="1">
        <v>45352</v>
      </c>
      <c r="B694" t="s">
        <v>54</v>
      </c>
      <c r="C694" t="s">
        <v>7</v>
      </c>
      <c r="D694" t="s">
        <v>26</v>
      </c>
      <c r="E694" t="s">
        <v>705</v>
      </c>
      <c r="F694">
        <v>30603</v>
      </c>
    </row>
    <row r="695" spans="1:6" x14ac:dyDescent="0.3">
      <c r="A695" s="1">
        <v>45352</v>
      </c>
      <c r="B695" t="s">
        <v>54</v>
      </c>
      <c r="C695" t="s">
        <v>5</v>
      </c>
      <c r="D695" t="s">
        <v>26</v>
      </c>
      <c r="E695" t="s">
        <v>705</v>
      </c>
      <c r="F695">
        <v>15764</v>
      </c>
    </row>
    <row r="696" spans="1:6" x14ac:dyDescent="0.3">
      <c r="A696" s="1">
        <v>45352</v>
      </c>
      <c r="B696" t="s">
        <v>54</v>
      </c>
      <c r="C696" t="s">
        <v>9</v>
      </c>
      <c r="D696" t="s">
        <v>26</v>
      </c>
      <c r="E696" t="s">
        <v>705</v>
      </c>
      <c r="F696">
        <v>7579</v>
      </c>
    </row>
    <row r="697" spans="1:6" x14ac:dyDescent="0.3">
      <c r="A697" s="1">
        <v>45352</v>
      </c>
      <c r="B697" t="s">
        <v>54</v>
      </c>
      <c r="C697" t="s">
        <v>4</v>
      </c>
      <c r="D697" t="s">
        <v>26</v>
      </c>
      <c r="E697" t="s">
        <v>705</v>
      </c>
      <c r="F697">
        <v>2429</v>
      </c>
    </row>
    <row r="698" spans="1:6" x14ac:dyDescent="0.3">
      <c r="A698" s="1">
        <v>45352</v>
      </c>
      <c r="B698" t="s">
        <v>54</v>
      </c>
      <c r="C698" t="s">
        <v>2</v>
      </c>
      <c r="D698" t="s">
        <v>26</v>
      </c>
      <c r="E698" t="s">
        <v>705</v>
      </c>
      <c r="F698">
        <v>3722</v>
      </c>
    </row>
    <row r="699" spans="1:6" x14ac:dyDescent="0.3">
      <c r="A699" s="1">
        <v>45352</v>
      </c>
      <c r="B699" t="s">
        <v>54</v>
      </c>
      <c r="C699" t="s">
        <v>10</v>
      </c>
      <c r="D699" t="s">
        <v>26</v>
      </c>
      <c r="E699" t="s">
        <v>705</v>
      </c>
      <c r="F699">
        <v>4097</v>
      </c>
    </row>
    <row r="700" spans="1:6" x14ac:dyDescent="0.3">
      <c r="A700" s="1">
        <v>45352</v>
      </c>
      <c r="B700" t="s">
        <v>54</v>
      </c>
      <c r="C700" t="s">
        <v>681</v>
      </c>
      <c r="D700" t="s">
        <v>26</v>
      </c>
      <c r="E700" t="s">
        <v>705</v>
      </c>
      <c r="F700">
        <v>2503</v>
      </c>
    </row>
    <row r="701" spans="1:6" x14ac:dyDescent="0.3">
      <c r="A701" s="1">
        <v>45352</v>
      </c>
      <c r="B701" t="s">
        <v>54</v>
      </c>
      <c r="C701" t="s">
        <v>12</v>
      </c>
      <c r="D701" t="s">
        <v>26</v>
      </c>
      <c r="E701" t="s">
        <v>705</v>
      </c>
      <c r="F701">
        <v>109</v>
      </c>
    </row>
    <row r="702" spans="1:6" x14ac:dyDescent="0.3">
      <c r="A702" s="1">
        <v>45352</v>
      </c>
      <c r="B702" t="s">
        <v>54</v>
      </c>
      <c r="C702" t="s">
        <v>246</v>
      </c>
      <c r="D702" t="s">
        <v>26</v>
      </c>
      <c r="E702" t="s">
        <v>705</v>
      </c>
      <c r="F702">
        <v>5929</v>
      </c>
    </row>
    <row r="703" spans="1:6" x14ac:dyDescent="0.3">
      <c r="A703" s="1">
        <v>45352</v>
      </c>
      <c r="B703" t="s">
        <v>54</v>
      </c>
      <c r="C703" t="s">
        <v>13</v>
      </c>
      <c r="D703" t="s">
        <v>26</v>
      </c>
      <c r="E703" t="s">
        <v>705</v>
      </c>
      <c r="F703">
        <v>1190</v>
      </c>
    </row>
    <row r="704" spans="1:6" x14ac:dyDescent="0.3">
      <c r="A704" s="1">
        <v>45352</v>
      </c>
      <c r="B704" t="s">
        <v>54</v>
      </c>
      <c r="C704" t="s">
        <v>11</v>
      </c>
      <c r="D704" t="s">
        <v>26</v>
      </c>
      <c r="E704" t="s">
        <v>705</v>
      </c>
      <c r="F704">
        <v>642</v>
      </c>
    </row>
    <row r="705" spans="1:6" x14ac:dyDescent="0.3">
      <c r="A705" s="1">
        <v>45352</v>
      </c>
      <c r="B705" t="s">
        <v>54</v>
      </c>
      <c r="C705" t="s">
        <v>15</v>
      </c>
      <c r="D705" t="s">
        <v>26</v>
      </c>
      <c r="E705" t="s">
        <v>705</v>
      </c>
      <c r="F705">
        <v>110</v>
      </c>
    </row>
    <row r="706" spans="1:6" x14ac:dyDescent="0.3">
      <c r="A706" s="1">
        <v>45352</v>
      </c>
      <c r="B706" t="s">
        <v>54</v>
      </c>
      <c r="C706" t="s">
        <v>250</v>
      </c>
      <c r="D706" t="s">
        <v>26</v>
      </c>
      <c r="E706" t="s">
        <v>705</v>
      </c>
      <c r="F706">
        <v>521</v>
      </c>
    </row>
    <row r="707" spans="1:6" x14ac:dyDescent="0.3">
      <c r="A707" s="1">
        <v>45352</v>
      </c>
      <c r="B707" t="s">
        <v>54</v>
      </c>
      <c r="C707" t="s">
        <v>236</v>
      </c>
      <c r="D707" t="s">
        <v>26</v>
      </c>
      <c r="E707" t="s">
        <v>705</v>
      </c>
      <c r="F707">
        <v>502</v>
      </c>
    </row>
    <row r="708" spans="1:6" x14ac:dyDescent="0.3">
      <c r="A708" s="1">
        <v>45352</v>
      </c>
      <c r="B708" t="s">
        <v>54</v>
      </c>
      <c r="C708" t="s">
        <v>253</v>
      </c>
      <c r="D708" t="s">
        <v>26</v>
      </c>
      <c r="E708" t="s">
        <v>705</v>
      </c>
      <c r="F708">
        <v>7145</v>
      </c>
    </row>
    <row r="709" spans="1:6" x14ac:dyDescent="0.3">
      <c r="A709" s="1">
        <v>45352</v>
      </c>
      <c r="B709" t="s">
        <v>54</v>
      </c>
      <c r="C709" t="s">
        <v>255</v>
      </c>
      <c r="D709" t="s">
        <v>26</v>
      </c>
      <c r="E709" t="s">
        <v>705</v>
      </c>
      <c r="F709">
        <v>5087</v>
      </c>
    </row>
    <row r="710" spans="1:6" x14ac:dyDescent="0.3">
      <c r="A710" s="1">
        <v>45352</v>
      </c>
      <c r="B710" t="s">
        <v>54</v>
      </c>
      <c r="C710" t="s">
        <v>257</v>
      </c>
      <c r="D710" t="s">
        <v>26</v>
      </c>
      <c r="E710" t="s">
        <v>705</v>
      </c>
      <c r="F710">
        <v>1854</v>
      </c>
    </row>
    <row r="711" spans="1:6" x14ac:dyDescent="0.3">
      <c r="A711" s="1">
        <v>45352</v>
      </c>
      <c r="B711" t="s">
        <v>54</v>
      </c>
      <c r="C711" t="s">
        <v>259</v>
      </c>
      <c r="D711" t="s">
        <v>26</v>
      </c>
      <c r="E711" t="s">
        <v>705</v>
      </c>
      <c r="F711">
        <v>12</v>
      </c>
    </row>
    <row r="712" spans="1:6" x14ac:dyDescent="0.3">
      <c r="A712" s="1">
        <v>45352</v>
      </c>
      <c r="B712" t="s">
        <v>54</v>
      </c>
      <c r="C712" t="s">
        <v>260</v>
      </c>
      <c r="D712" t="s">
        <v>26</v>
      </c>
      <c r="E712" t="s">
        <v>705</v>
      </c>
      <c r="F712">
        <v>5</v>
      </c>
    </row>
    <row r="713" spans="1:6" x14ac:dyDescent="0.3">
      <c r="A713" s="1">
        <v>45352</v>
      </c>
      <c r="B713" t="s">
        <v>54</v>
      </c>
      <c r="C713" t="s">
        <v>262</v>
      </c>
      <c r="D713" t="s">
        <v>26</v>
      </c>
      <c r="E713" t="s">
        <v>705</v>
      </c>
      <c r="F713">
        <v>11</v>
      </c>
    </row>
    <row r="714" spans="1:6" x14ac:dyDescent="0.3">
      <c r="A714" s="1">
        <v>45352</v>
      </c>
      <c r="B714" t="s">
        <v>54</v>
      </c>
      <c r="C714" t="s">
        <v>263</v>
      </c>
      <c r="D714" t="s">
        <v>26</v>
      </c>
      <c r="E714" t="s">
        <v>705</v>
      </c>
      <c r="F714">
        <v>0</v>
      </c>
    </row>
    <row r="715" spans="1:6" x14ac:dyDescent="0.3">
      <c r="A715" s="1">
        <v>45352</v>
      </c>
      <c r="B715" t="s">
        <v>54</v>
      </c>
      <c r="C715" t="s">
        <v>265</v>
      </c>
      <c r="D715" t="s">
        <v>26</v>
      </c>
      <c r="E715" t="s">
        <v>705</v>
      </c>
      <c r="F715">
        <v>8</v>
      </c>
    </row>
    <row r="716" spans="1:6" x14ac:dyDescent="0.3">
      <c r="A716" s="1">
        <v>45352</v>
      </c>
      <c r="B716" t="s">
        <v>98</v>
      </c>
      <c r="C716" t="s">
        <v>14</v>
      </c>
      <c r="D716" t="s">
        <v>0</v>
      </c>
      <c r="E716" t="s">
        <v>706</v>
      </c>
      <c r="F716">
        <v>182780</v>
      </c>
    </row>
    <row r="717" spans="1:6" x14ac:dyDescent="0.3">
      <c r="A717" s="1">
        <v>45352</v>
      </c>
      <c r="B717" t="s">
        <v>98</v>
      </c>
      <c r="C717" t="s">
        <v>6</v>
      </c>
      <c r="D717" t="s">
        <v>0</v>
      </c>
      <c r="E717" t="s">
        <v>706</v>
      </c>
      <c r="F717">
        <v>161928</v>
      </c>
    </row>
    <row r="718" spans="1:6" x14ac:dyDescent="0.3">
      <c r="A718" s="1">
        <v>45352</v>
      </c>
      <c r="B718" t="s">
        <v>98</v>
      </c>
      <c r="C718" t="s">
        <v>3</v>
      </c>
      <c r="D718" t="s">
        <v>0</v>
      </c>
      <c r="E718" t="s">
        <v>706</v>
      </c>
      <c r="F718">
        <v>103342</v>
      </c>
    </row>
    <row r="719" spans="1:6" x14ac:dyDescent="0.3">
      <c r="A719" s="1">
        <v>45352</v>
      </c>
      <c r="B719" t="s">
        <v>98</v>
      </c>
      <c r="C719" t="s">
        <v>8</v>
      </c>
      <c r="D719" t="s">
        <v>0</v>
      </c>
      <c r="E719" t="s">
        <v>706</v>
      </c>
      <c r="F719">
        <v>19004</v>
      </c>
    </row>
    <row r="720" spans="1:6" x14ac:dyDescent="0.3">
      <c r="A720" s="1">
        <v>45352</v>
      </c>
      <c r="B720" t="s">
        <v>98</v>
      </c>
      <c r="C720" t="s">
        <v>237</v>
      </c>
      <c r="D720" t="s">
        <v>0</v>
      </c>
      <c r="E720" t="s">
        <v>706</v>
      </c>
      <c r="F720">
        <v>6936</v>
      </c>
    </row>
    <row r="721" spans="1:6" x14ac:dyDescent="0.3">
      <c r="A721" s="1">
        <v>45352</v>
      </c>
      <c r="B721" t="s">
        <v>98</v>
      </c>
      <c r="C721" t="s">
        <v>238</v>
      </c>
      <c r="D721" t="s">
        <v>0</v>
      </c>
      <c r="E721" t="s">
        <v>706</v>
      </c>
      <c r="F721">
        <v>2857</v>
      </c>
    </row>
    <row r="722" spans="1:6" x14ac:dyDescent="0.3">
      <c r="A722" s="1">
        <v>45352</v>
      </c>
      <c r="B722" t="s">
        <v>98</v>
      </c>
      <c r="C722" t="s">
        <v>239</v>
      </c>
      <c r="D722" t="s">
        <v>0</v>
      </c>
      <c r="E722" t="s">
        <v>706</v>
      </c>
      <c r="F722">
        <v>9211</v>
      </c>
    </row>
    <row r="723" spans="1:6" x14ac:dyDescent="0.3">
      <c r="A723" s="1">
        <v>45352</v>
      </c>
      <c r="B723" t="s">
        <v>98</v>
      </c>
      <c r="C723" t="s">
        <v>240</v>
      </c>
      <c r="D723" t="s">
        <v>0</v>
      </c>
      <c r="E723" t="s">
        <v>706</v>
      </c>
      <c r="F723">
        <v>29851147</v>
      </c>
    </row>
    <row r="724" spans="1:6" x14ac:dyDescent="0.3">
      <c r="A724" s="1">
        <v>45352</v>
      </c>
      <c r="B724" t="s">
        <v>98</v>
      </c>
      <c r="C724" t="s">
        <v>274</v>
      </c>
      <c r="D724" t="s">
        <v>0</v>
      </c>
      <c r="E724" t="s">
        <v>706</v>
      </c>
      <c r="F724">
        <v>851</v>
      </c>
    </row>
    <row r="725" spans="1:6" x14ac:dyDescent="0.3">
      <c r="A725" s="1">
        <v>45352</v>
      </c>
      <c r="B725" t="s">
        <v>98</v>
      </c>
      <c r="C725" t="s">
        <v>273</v>
      </c>
      <c r="D725" t="s">
        <v>0</v>
      </c>
      <c r="E725" t="s">
        <v>706</v>
      </c>
      <c r="F725">
        <v>57</v>
      </c>
    </row>
    <row r="726" spans="1:6" x14ac:dyDescent="0.3">
      <c r="A726" s="1">
        <v>45352</v>
      </c>
      <c r="B726" t="s">
        <v>98</v>
      </c>
      <c r="C726" t="s">
        <v>276</v>
      </c>
      <c r="D726" t="s">
        <v>0</v>
      </c>
      <c r="E726" t="s">
        <v>706</v>
      </c>
      <c r="F726">
        <v>1055</v>
      </c>
    </row>
    <row r="727" spans="1:6" x14ac:dyDescent="0.3">
      <c r="A727" s="1">
        <v>45352</v>
      </c>
      <c r="B727" t="s">
        <v>98</v>
      </c>
      <c r="C727" t="s">
        <v>275</v>
      </c>
      <c r="D727" t="s">
        <v>0</v>
      </c>
      <c r="E727" t="s">
        <v>706</v>
      </c>
      <c r="F727">
        <v>133</v>
      </c>
    </row>
    <row r="728" spans="1:6" x14ac:dyDescent="0.3">
      <c r="A728" s="1">
        <v>45352</v>
      </c>
      <c r="B728" t="s">
        <v>98</v>
      </c>
      <c r="C728" t="s">
        <v>7</v>
      </c>
      <c r="D728" t="s">
        <v>0</v>
      </c>
      <c r="E728" t="s">
        <v>706</v>
      </c>
      <c r="F728">
        <v>143741</v>
      </c>
    </row>
    <row r="729" spans="1:6" x14ac:dyDescent="0.3">
      <c r="A729" s="1">
        <v>45352</v>
      </c>
      <c r="B729" t="s">
        <v>98</v>
      </c>
      <c r="C729" t="s">
        <v>5</v>
      </c>
      <c r="D729" t="s">
        <v>0</v>
      </c>
      <c r="E729" t="s">
        <v>706</v>
      </c>
      <c r="F729">
        <v>60278</v>
      </c>
    </row>
    <row r="730" spans="1:6" x14ac:dyDescent="0.3">
      <c r="A730" s="1">
        <v>45352</v>
      </c>
      <c r="B730" t="s">
        <v>98</v>
      </c>
      <c r="C730" t="s">
        <v>9</v>
      </c>
      <c r="D730" t="s">
        <v>0</v>
      </c>
      <c r="E730" t="s">
        <v>706</v>
      </c>
      <c r="F730">
        <v>16640</v>
      </c>
    </row>
    <row r="731" spans="1:6" x14ac:dyDescent="0.3">
      <c r="A731" s="1">
        <v>45352</v>
      </c>
      <c r="B731" t="s">
        <v>98</v>
      </c>
      <c r="C731" t="s">
        <v>4</v>
      </c>
      <c r="D731" t="s">
        <v>0</v>
      </c>
      <c r="E731" t="s">
        <v>706</v>
      </c>
      <c r="F731">
        <v>6668</v>
      </c>
    </row>
    <row r="732" spans="1:6" x14ac:dyDescent="0.3">
      <c r="A732" s="1">
        <v>45352</v>
      </c>
      <c r="B732" t="s">
        <v>98</v>
      </c>
      <c r="C732" t="s">
        <v>2</v>
      </c>
      <c r="D732" t="s">
        <v>0</v>
      </c>
      <c r="E732" t="s">
        <v>706</v>
      </c>
      <c r="F732">
        <v>15735</v>
      </c>
    </row>
    <row r="733" spans="1:6" x14ac:dyDescent="0.3">
      <c r="A733" s="1">
        <v>45352</v>
      </c>
      <c r="B733" t="s">
        <v>98</v>
      </c>
      <c r="C733" t="s">
        <v>10</v>
      </c>
      <c r="D733" t="s">
        <v>0</v>
      </c>
      <c r="E733" t="s">
        <v>706</v>
      </c>
      <c r="F733">
        <v>19112</v>
      </c>
    </row>
    <row r="734" spans="1:6" x14ac:dyDescent="0.3">
      <c r="A734" s="1">
        <v>45352</v>
      </c>
      <c r="B734" t="s">
        <v>98</v>
      </c>
      <c r="C734" t="s">
        <v>681</v>
      </c>
      <c r="D734" t="s">
        <v>0</v>
      </c>
      <c r="E734" t="s">
        <v>706</v>
      </c>
      <c r="F734">
        <v>14147</v>
      </c>
    </row>
    <row r="735" spans="1:6" x14ac:dyDescent="0.3">
      <c r="A735" s="1">
        <v>45352</v>
      </c>
      <c r="B735" t="s">
        <v>98</v>
      </c>
      <c r="C735" t="s">
        <v>12</v>
      </c>
      <c r="D735" t="s">
        <v>0</v>
      </c>
      <c r="E735" t="s">
        <v>706</v>
      </c>
      <c r="F735">
        <v>43</v>
      </c>
    </row>
    <row r="736" spans="1:6" x14ac:dyDescent="0.3">
      <c r="A736" s="1">
        <v>45352</v>
      </c>
      <c r="B736" t="s">
        <v>98</v>
      </c>
      <c r="C736" t="s">
        <v>246</v>
      </c>
      <c r="D736" t="s">
        <v>0</v>
      </c>
      <c r="E736" t="s">
        <v>706</v>
      </c>
      <c r="F736">
        <v>37988</v>
      </c>
    </row>
    <row r="737" spans="1:6" x14ac:dyDescent="0.3">
      <c r="A737" s="1">
        <v>45352</v>
      </c>
      <c r="B737" t="s">
        <v>98</v>
      </c>
      <c r="C737" t="s">
        <v>13</v>
      </c>
      <c r="D737" t="s">
        <v>0</v>
      </c>
      <c r="E737" t="s">
        <v>706</v>
      </c>
      <c r="F737">
        <v>22190</v>
      </c>
    </row>
    <row r="738" spans="1:6" x14ac:dyDescent="0.3">
      <c r="A738" s="1">
        <v>45352</v>
      </c>
      <c r="B738" t="s">
        <v>98</v>
      </c>
      <c r="C738" t="s">
        <v>11</v>
      </c>
      <c r="D738" t="s">
        <v>0</v>
      </c>
      <c r="E738" t="s">
        <v>706</v>
      </c>
      <c r="F738">
        <v>12429</v>
      </c>
    </row>
    <row r="739" spans="1:6" x14ac:dyDescent="0.3">
      <c r="A739" s="1">
        <v>45352</v>
      </c>
      <c r="B739" t="s">
        <v>98</v>
      </c>
      <c r="C739" t="s">
        <v>15</v>
      </c>
      <c r="D739" t="s">
        <v>0</v>
      </c>
      <c r="E739" t="s">
        <v>706</v>
      </c>
      <c r="F739">
        <v>478</v>
      </c>
    </row>
    <row r="740" spans="1:6" x14ac:dyDescent="0.3">
      <c r="A740" s="1">
        <v>45352</v>
      </c>
      <c r="B740" t="s">
        <v>98</v>
      </c>
      <c r="C740" t="s">
        <v>250</v>
      </c>
      <c r="D740" t="s">
        <v>0</v>
      </c>
      <c r="E740" t="s">
        <v>706</v>
      </c>
      <c r="F740">
        <v>4975</v>
      </c>
    </row>
    <row r="741" spans="1:6" x14ac:dyDescent="0.3">
      <c r="A741" s="1">
        <v>45352</v>
      </c>
      <c r="B741" t="s">
        <v>98</v>
      </c>
      <c r="C741" t="s">
        <v>236</v>
      </c>
      <c r="D741" t="s">
        <v>0</v>
      </c>
      <c r="E741" t="s">
        <v>706</v>
      </c>
      <c r="F741">
        <v>2663</v>
      </c>
    </row>
    <row r="742" spans="1:6" x14ac:dyDescent="0.3">
      <c r="A742" s="1">
        <v>45352</v>
      </c>
      <c r="B742" t="s">
        <v>98</v>
      </c>
      <c r="C742" t="s">
        <v>253</v>
      </c>
      <c r="D742" t="s">
        <v>0</v>
      </c>
      <c r="E742" t="s">
        <v>706</v>
      </c>
      <c r="F742">
        <v>8402</v>
      </c>
    </row>
    <row r="743" spans="1:6" x14ac:dyDescent="0.3">
      <c r="A743" s="1">
        <v>45352</v>
      </c>
      <c r="B743" t="s">
        <v>98</v>
      </c>
      <c r="C743" t="s">
        <v>255</v>
      </c>
      <c r="D743" t="s">
        <v>0</v>
      </c>
      <c r="E743" t="s">
        <v>706</v>
      </c>
      <c r="F743">
        <v>19387</v>
      </c>
    </row>
    <row r="744" spans="1:6" x14ac:dyDescent="0.3">
      <c r="A744" s="1">
        <v>45352</v>
      </c>
      <c r="B744" t="s">
        <v>98</v>
      </c>
      <c r="C744" t="s">
        <v>257</v>
      </c>
      <c r="D744" t="s">
        <v>0</v>
      </c>
      <c r="E744" t="s">
        <v>706</v>
      </c>
      <c r="F744">
        <v>4899</v>
      </c>
    </row>
    <row r="745" spans="1:6" x14ac:dyDescent="0.3">
      <c r="A745" s="1">
        <v>45352</v>
      </c>
      <c r="B745" t="s">
        <v>98</v>
      </c>
      <c r="C745" t="s">
        <v>259</v>
      </c>
      <c r="D745" t="s">
        <v>0</v>
      </c>
      <c r="E745" t="s">
        <v>706</v>
      </c>
      <c r="F745">
        <v>408</v>
      </c>
    </row>
    <row r="746" spans="1:6" x14ac:dyDescent="0.3">
      <c r="A746" s="1">
        <v>45352</v>
      </c>
      <c r="B746" t="s">
        <v>98</v>
      </c>
      <c r="C746" t="s">
        <v>260</v>
      </c>
      <c r="D746" t="s">
        <v>0</v>
      </c>
      <c r="E746" t="s">
        <v>706</v>
      </c>
      <c r="F746">
        <v>630</v>
      </c>
    </row>
    <row r="747" spans="1:6" x14ac:dyDescent="0.3">
      <c r="A747" s="1">
        <v>45352</v>
      </c>
      <c r="B747" t="s">
        <v>98</v>
      </c>
      <c r="C747" t="s">
        <v>262</v>
      </c>
      <c r="D747" t="s">
        <v>0</v>
      </c>
      <c r="E747" t="s">
        <v>706</v>
      </c>
      <c r="F747">
        <v>3771</v>
      </c>
    </row>
    <row r="748" spans="1:6" x14ac:dyDescent="0.3">
      <c r="A748" s="1">
        <v>45352</v>
      </c>
      <c r="B748" t="s">
        <v>98</v>
      </c>
      <c r="C748" t="s">
        <v>263</v>
      </c>
      <c r="D748" t="s">
        <v>0</v>
      </c>
      <c r="E748" t="s">
        <v>706</v>
      </c>
      <c r="F748">
        <v>0</v>
      </c>
    </row>
    <row r="749" spans="1:6" x14ac:dyDescent="0.3">
      <c r="A749" s="1">
        <v>45352</v>
      </c>
      <c r="B749" t="s">
        <v>98</v>
      </c>
      <c r="C749" t="s">
        <v>265</v>
      </c>
      <c r="D749" t="s">
        <v>0</v>
      </c>
      <c r="E749" t="s">
        <v>706</v>
      </c>
      <c r="F749">
        <v>9053</v>
      </c>
    </row>
    <row r="750" spans="1:6" x14ac:dyDescent="0.3">
      <c r="A750" s="1">
        <v>45352</v>
      </c>
      <c r="B750" t="s">
        <v>36</v>
      </c>
      <c r="C750" t="s">
        <v>14</v>
      </c>
      <c r="D750" t="s">
        <v>17</v>
      </c>
      <c r="E750" t="s">
        <v>707</v>
      </c>
      <c r="F750">
        <v>109390</v>
      </c>
    </row>
    <row r="751" spans="1:6" x14ac:dyDescent="0.3">
      <c r="A751" s="1">
        <v>45352</v>
      </c>
      <c r="B751" t="s">
        <v>36</v>
      </c>
      <c r="C751" t="s">
        <v>6</v>
      </c>
      <c r="D751" t="s">
        <v>17</v>
      </c>
      <c r="E751" t="s">
        <v>707</v>
      </c>
      <c r="F751">
        <v>84254</v>
      </c>
    </row>
    <row r="752" spans="1:6" x14ac:dyDescent="0.3">
      <c r="A752" s="1">
        <v>45352</v>
      </c>
      <c r="B752" t="s">
        <v>36</v>
      </c>
      <c r="C752" t="s">
        <v>3</v>
      </c>
      <c r="D752" t="s">
        <v>17</v>
      </c>
      <c r="E752" t="s">
        <v>707</v>
      </c>
      <c r="F752">
        <v>28937</v>
      </c>
    </row>
    <row r="753" spans="1:6" x14ac:dyDescent="0.3">
      <c r="A753" s="1">
        <v>45352</v>
      </c>
      <c r="B753" t="s">
        <v>36</v>
      </c>
      <c r="C753" t="s">
        <v>8</v>
      </c>
      <c r="D753" t="s">
        <v>17</v>
      </c>
      <c r="E753" t="s">
        <v>707</v>
      </c>
      <c r="F753">
        <v>17371</v>
      </c>
    </row>
    <row r="754" spans="1:6" x14ac:dyDescent="0.3">
      <c r="A754" s="1">
        <v>45352</v>
      </c>
      <c r="B754" t="s">
        <v>36</v>
      </c>
      <c r="C754" t="s">
        <v>237</v>
      </c>
      <c r="D754" t="s">
        <v>17</v>
      </c>
      <c r="E754" t="s">
        <v>707</v>
      </c>
      <c r="F754">
        <v>1763</v>
      </c>
    </row>
    <row r="755" spans="1:6" x14ac:dyDescent="0.3">
      <c r="A755" s="1">
        <v>45352</v>
      </c>
      <c r="B755" t="s">
        <v>36</v>
      </c>
      <c r="C755" t="s">
        <v>238</v>
      </c>
      <c r="D755" t="s">
        <v>17</v>
      </c>
      <c r="E755" t="s">
        <v>707</v>
      </c>
      <c r="F755">
        <v>15608</v>
      </c>
    </row>
    <row r="756" spans="1:6" x14ac:dyDescent="0.3">
      <c r="A756" s="1">
        <v>45352</v>
      </c>
      <c r="B756" t="s">
        <v>36</v>
      </c>
      <c r="C756" t="s">
        <v>239</v>
      </c>
      <c r="D756" t="s">
        <v>17</v>
      </c>
      <c r="E756" t="s">
        <v>707</v>
      </c>
      <c r="F756">
        <v>0</v>
      </c>
    </row>
    <row r="757" spans="1:6" x14ac:dyDescent="0.3">
      <c r="A757" s="1">
        <v>45352</v>
      </c>
      <c r="B757" t="s">
        <v>36</v>
      </c>
      <c r="C757" t="s">
        <v>240</v>
      </c>
      <c r="D757" t="s">
        <v>17</v>
      </c>
      <c r="E757" t="s">
        <v>707</v>
      </c>
      <c r="F757">
        <v>27048109</v>
      </c>
    </row>
    <row r="758" spans="1:6" x14ac:dyDescent="0.3">
      <c r="A758" s="1">
        <v>45352</v>
      </c>
      <c r="B758" t="s">
        <v>36</v>
      </c>
      <c r="C758" t="s">
        <v>274</v>
      </c>
      <c r="D758" t="s">
        <v>17</v>
      </c>
      <c r="E758" t="s">
        <v>707</v>
      </c>
      <c r="F758">
        <v>1938</v>
      </c>
    </row>
    <row r="759" spans="1:6" x14ac:dyDescent="0.3">
      <c r="A759" s="1">
        <v>45352</v>
      </c>
      <c r="B759" t="s">
        <v>36</v>
      </c>
      <c r="C759" t="s">
        <v>273</v>
      </c>
      <c r="D759" t="s">
        <v>17</v>
      </c>
      <c r="E759" t="s">
        <v>707</v>
      </c>
      <c r="F759">
        <v>265</v>
      </c>
    </row>
    <row r="760" spans="1:6" x14ac:dyDescent="0.3">
      <c r="A760" s="1">
        <v>45352</v>
      </c>
      <c r="B760" t="s">
        <v>36</v>
      </c>
      <c r="C760" t="s">
        <v>276</v>
      </c>
      <c r="D760" t="s">
        <v>17</v>
      </c>
      <c r="E760" t="s">
        <v>707</v>
      </c>
      <c r="F760">
        <v>2404</v>
      </c>
    </row>
    <row r="761" spans="1:6" x14ac:dyDescent="0.3">
      <c r="A761" s="1">
        <v>45352</v>
      </c>
      <c r="B761" t="s">
        <v>36</v>
      </c>
      <c r="C761" t="s">
        <v>275</v>
      </c>
      <c r="D761" t="s">
        <v>17</v>
      </c>
      <c r="E761" t="s">
        <v>707</v>
      </c>
      <c r="F761">
        <v>510</v>
      </c>
    </row>
    <row r="762" spans="1:6" x14ac:dyDescent="0.3">
      <c r="A762" s="1">
        <v>45352</v>
      </c>
      <c r="B762" t="s">
        <v>36</v>
      </c>
      <c r="C762" t="s">
        <v>7</v>
      </c>
      <c r="D762" t="s">
        <v>17</v>
      </c>
      <c r="E762" t="s">
        <v>707</v>
      </c>
      <c r="F762">
        <v>83067</v>
      </c>
    </row>
    <row r="763" spans="1:6" x14ac:dyDescent="0.3">
      <c r="A763" s="1">
        <v>45352</v>
      </c>
      <c r="B763" t="s">
        <v>36</v>
      </c>
      <c r="C763" t="s">
        <v>5</v>
      </c>
      <c r="D763" t="s">
        <v>17</v>
      </c>
      <c r="E763" t="s">
        <v>707</v>
      </c>
      <c r="F763">
        <v>37257</v>
      </c>
    </row>
    <row r="764" spans="1:6" x14ac:dyDescent="0.3">
      <c r="A764" s="1">
        <v>45352</v>
      </c>
      <c r="B764" t="s">
        <v>36</v>
      </c>
      <c r="C764" t="s">
        <v>9</v>
      </c>
      <c r="D764" t="s">
        <v>17</v>
      </c>
      <c r="E764" t="s">
        <v>707</v>
      </c>
      <c r="F764">
        <v>15783</v>
      </c>
    </row>
    <row r="765" spans="1:6" x14ac:dyDescent="0.3">
      <c r="A765" s="1">
        <v>45352</v>
      </c>
      <c r="B765" t="s">
        <v>36</v>
      </c>
      <c r="C765" t="s">
        <v>4</v>
      </c>
      <c r="D765" t="s">
        <v>17</v>
      </c>
      <c r="E765" t="s">
        <v>707</v>
      </c>
      <c r="F765">
        <v>5482</v>
      </c>
    </row>
    <row r="766" spans="1:6" x14ac:dyDescent="0.3">
      <c r="A766" s="1">
        <v>45352</v>
      </c>
      <c r="B766" t="s">
        <v>36</v>
      </c>
      <c r="C766" t="s">
        <v>2</v>
      </c>
      <c r="D766" t="s">
        <v>17</v>
      </c>
      <c r="E766" t="s">
        <v>707</v>
      </c>
      <c r="F766">
        <v>5175</v>
      </c>
    </row>
    <row r="767" spans="1:6" x14ac:dyDescent="0.3">
      <c r="A767" s="1">
        <v>45352</v>
      </c>
      <c r="B767" t="s">
        <v>36</v>
      </c>
      <c r="C767" t="s">
        <v>10</v>
      </c>
      <c r="D767" t="s">
        <v>17</v>
      </c>
      <c r="E767" t="s">
        <v>707</v>
      </c>
      <c r="F767">
        <v>9150</v>
      </c>
    </row>
    <row r="768" spans="1:6" x14ac:dyDescent="0.3">
      <c r="A768" s="1">
        <v>45352</v>
      </c>
      <c r="B768" t="s">
        <v>36</v>
      </c>
      <c r="C768" t="s">
        <v>681</v>
      </c>
      <c r="D768" t="s">
        <v>17</v>
      </c>
      <c r="E768" t="s">
        <v>707</v>
      </c>
      <c r="F768">
        <v>5776</v>
      </c>
    </row>
    <row r="769" spans="1:6" x14ac:dyDescent="0.3">
      <c r="A769" s="1">
        <v>45352</v>
      </c>
      <c r="B769" t="s">
        <v>36</v>
      </c>
      <c r="C769" t="s">
        <v>12</v>
      </c>
      <c r="D769" t="s">
        <v>17</v>
      </c>
      <c r="E769" t="s">
        <v>707</v>
      </c>
      <c r="F769">
        <v>5</v>
      </c>
    </row>
    <row r="770" spans="1:6" x14ac:dyDescent="0.3">
      <c r="A770" s="1">
        <v>45352</v>
      </c>
      <c r="B770" t="s">
        <v>36</v>
      </c>
      <c r="C770" t="s">
        <v>246</v>
      </c>
      <c r="D770" t="s">
        <v>17</v>
      </c>
      <c r="E770" t="s">
        <v>707</v>
      </c>
      <c r="F770">
        <v>33454</v>
      </c>
    </row>
    <row r="771" spans="1:6" x14ac:dyDescent="0.3">
      <c r="A771" s="1">
        <v>45352</v>
      </c>
      <c r="B771" t="s">
        <v>36</v>
      </c>
      <c r="C771" t="s">
        <v>13</v>
      </c>
      <c r="D771" t="s">
        <v>17</v>
      </c>
      <c r="E771" t="s">
        <v>707</v>
      </c>
      <c r="F771">
        <v>11878</v>
      </c>
    </row>
    <row r="772" spans="1:6" x14ac:dyDescent="0.3">
      <c r="A772" s="1">
        <v>45352</v>
      </c>
      <c r="B772" t="s">
        <v>36</v>
      </c>
      <c r="C772" t="s">
        <v>11</v>
      </c>
      <c r="D772" t="s">
        <v>17</v>
      </c>
      <c r="E772" t="s">
        <v>707</v>
      </c>
      <c r="F772">
        <v>3199</v>
      </c>
    </row>
    <row r="773" spans="1:6" x14ac:dyDescent="0.3">
      <c r="A773" s="1">
        <v>45352</v>
      </c>
      <c r="B773" t="s">
        <v>36</v>
      </c>
      <c r="C773" t="s">
        <v>15</v>
      </c>
      <c r="D773" t="s">
        <v>17</v>
      </c>
      <c r="E773" t="s">
        <v>707</v>
      </c>
      <c r="F773">
        <v>363</v>
      </c>
    </row>
    <row r="774" spans="1:6" x14ac:dyDescent="0.3">
      <c r="A774" s="1">
        <v>45352</v>
      </c>
      <c r="B774" t="s">
        <v>36</v>
      </c>
      <c r="C774" t="s">
        <v>250</v>
      </c>
      <c r="D774" t="s">
        <v>17</v>
      </c>
      <c r="E774" t="s">
        <v>707</v>
      </c>
      <c r="F774">
        <v>3355</v>
      </c>
    </row>
    <row r="775" spans="1:6" x14ac:dyDescent="0.3">
      <c r="A775" s="1">
        <v>45352</v>
      </c>
      <c r="B775" t="s">
        <v>36</v>
      </c>
      <c r="C775" t="s">
        <v>236</v>
      </c>
      <c r="D775" t="s">
        <v>17</v>
      </c>
      <c r="E775" t="s">
        <v>707</v>
      </c>
      <c r="F775">
        <v>996</v>
      </c>
    </row>
    <row r="776" spans="1:6" x14ac:dyDescent="0.3">
      <c r="A776" s="1">
        <v>45352</v>
      </c>
      <c r="B776" t="s">
        <v>36</v>
      </c>
      <c r="C776" t="s">
        <v>253</v>
      </c>
      <c r="D776" t="s">
        <v>17</v>
      </c>
      <c r="E776" t="s">
        <v>707</v>
      </c>
      <c r="F776">
        <v>6028</v>
      </c>
    </row>
    <row r="777" spans="1:6" x14ac:dyDescent="0.3">
      <c r="A777" s="1">
        <v>45352</v>
      </c>
      <c r="B777" t="s">
        <v>36</v>
      </c>
      <c r="C777" t="s">
        <v>255</v>
      </c>
      <c r="D777" t="s">
        <v>17</v>
      </c>
      <c r="E777" t="s">
        <v>707</v>
      </c>
      <c r="F777">
        <v>9364</v>
      </c>
    </row>
    <row r="778" spans="1:6" x14ac:dyDescent="0.3">
      <c r="A778" s="1">
        <v>45352</v>
      </c>
      <c r="B778" t="s">
        <v>36</v>
      </c>
      <c r="C778" t="s">
        <v>257</v>
      </c>
      <c r="D778" t="s">
        <v>17</v>
      </c>
      <c r="E778" t="s">
        <v>707</v>
      </c>
      <c r="F778">
        <v>8241</v>
      </c>
    </row>
    <row r="779" spans="1:6" x14ac:dyDescent="0.3">
      <c r="A779" s="1">
        <v>45352</v>
      </c>
      <c r="B779" t="s">
        <v>36</v>
      </c>
      <c r="C779" t="s">
        <v>259</v>
      </c>
      <c r="D779" t="s">
        <v>17</v>
      </c>
      <c r="E779" t="s">
        <v>707</v>
      </c>
      <c r="F779">
        <v>2382</v>
      </c>
    </row>
    <row r="780" spans="1:6" x14ac:dyDescent="0.3">
      <c r="A780" s="1">
        <v>45352</v>
      </c>
      <c r="B780" t="s">
        <v>36</v>
      </c>
      <c r="C780" t="s">
        <v>260</v>
      </c>
      <c r="D780" t="s">
        <v>17</v>
      </c>
      <c r="E780" t="s">
        <v>707</v>
      </c>
      <c r="F780">
        <v>5966</v>
      </c>
    </row>
    <row r="781" spans="1:6" x14ac:dyDescent="0.3">
      <c r="A781" s="1">
        <v>45352</v>
      </c>
      <c r="B781" t="s">
        <v>36</v>
      </c>
      <c r="C781" t="s">
        <v>262</v>
      </c>
      <c r="D781" t="s">
        <v>17</v>
      </c>
      <c r="E781" t="s">
        <v>707</v>
      </c>
      <c r="F781">
        <v>5311</v>
      </c>
    </row>
    <row r="782" spans="1:6" x14ac:dyDescent="0.3">
      <c r="A782" s="1">
        <v>45352</v>
      </c>
      <c r="B782" t="s">
        <v>36</v>
      </c>
      <c r="C782" t="s">
        <v>263</v>
      </c>
      <c r="D782" t="s">
        <v>17</v>
      </c>
      <c r="E782" t="s">
        <v>707</v>
      </c>
      <c r="F782">
        <v>0</v>
      </c>
    </row>
    <row r="783" spans="1:6" x14ac:dyDescent="0.3">
      <c r="A783" s="1">
        <v>45352</v>
      </c>
      <c r="B783" t="s">
        <v>36</v>
      </c>
      <c r="C783" t="s">
        <v>265</v>
      </c>
      <c r="D783" t="s">
        <v>17</v>
      </c>
      <c r="E783" t="s">
        <v>707</v>
      </c>
      <c r="F783">
        <v>1028</v>
      </c>
    </row>
    <row r="784" spans="1:6" x14ac:dyDescent="0.3">
      <c r="A784" s="1">
        <v>45352</v>
      </c>
      <c r="B784" t="s">
        <v>42</v>
      </c>
      <c r="C784" t="s">
        <v>14</v>
      </c>
      <c r="D784" t="s">
        <v>19</v>
      </c>
      <c r="E784" t="s">
        <v>699</v>
      </c>
      <c r="F784">
        <v>56753</v>
      </c>
    </row>
    <row r="785" spans="1:6" x14ac:dyDescent="0.3">
      <c r="A785" s="1">
        <v>45352</v>
      </c>
      <c r="B785" t="s">
        <v>42</v>
      </c>
      <c r="C785" t="s">
        <v>6</v>
      </c>
      <c r="D785" t="s">
        <v>19</v>
      </c>
      <c r="E785" t="s">
        <v>699</v>
      </c>
      <c r="F785">
        <v>52120</v>
      </c>
    </row>
    <row r="786" spans="1:6" x14ac:dyDescent="0.3">
      <c r="A786" s="1">
        <v>45352</v>
      </c>
      <c r="B786" t="s">
        <v>42</v>
      </c>
      <c r="C786" t="s">
        <v>3</v>
      </c>
      <c r="D786" t="s">
        <v>19</v>
      </c>
      <c r="E786" t="s">
        <v>699</v>
      </c>
      <c r="F786">
        <v>35629</v>
      </c>
    </row>
    <row r="787" spans="1:6" x14ac:dyDescent="0.3">
      <c r="A787" s="1">
        <v>45352</v>
      </c>
      <c r="B787" t="s">
        <v>42</v>
      </c>
      <c r="C787" t="s">
        <v>8</v>
      </c>
      <c r="D787" t="s">
        <v>19</v>
      </c>
      <c r="E787" t="s">
        <v>699</v>
      </c>
      <c r="F787">
        <v>4015</v>
      </c>
    </row>
    <row r="788" spans="1:6" x14ac:dyDescent="0.3">
      <c r="A788" s="1">
        <v>45352</v>
      </c>
      <c r="B788" t="s">
        <v>42</v>
      </c>
      <c r="C788" t="s">
        <v>237</v>
      </c>
      <c r="D788" t="s">
        <v>19</v>
      </c>
      <c r="E788" t="s">
        <v>699</v>
      </c>
      <c r="F788">
        <v>1151</v>
      </c>
    </row>
    <row r="789" spans="1:6" x14ac:dyDescent="0.3">
      <c r="A789" s="1">
        <v>45352</v>
      </c>
      <c r="B789" t="s">
        <v>42</v>
      </c>
      <c r="C789" t="s">
        <v>238</v>
      </c>
      <c r="D789" t="s">
        <v>19</v>
      </c>
      <c r="E789" t="s">
        <v>699</v>
      </c>
      <c r="F789">
        <v>407</v>
      </c>
    </row>
    <row r="790" spans="1:6" x14ac:dyDescent="0.3">
      <c r="A790" s="1">
        <v>45352</v>
      </c>
      <c r="B790" t="s">
        <v>42</v>
      </c>
      <c r="C790" t="s">
        <v>239</v>
      </c>
      <c r="D790" t="s">
        <v>19</v>
      </c>
      <c r="E790" t="s">
        <v>699</v>
      </c>
      <c r="F790">
        <v>2457</v>
      </c>
    </row>
    <row r="791" spans="1:6" x14ac:dyDescent="0.3">
      <c r="A791" s="1">
        <v>45352</v>
      </c>
      <c r="B791" t="s">
        <v>42</v>
      </c>
      <c r="C791" t="s">
        <v>240</v>
      </c>
      <c r="D791" t="s">
        <v>19</v>
      </c>
      <c r="E791" t="s">
        <v>699</v>
      </c>
      <c r="F791">
        <v>6408816</v>
      </c>
    </row>
    <row r="792" spans="1:6" x14ac:dyDescent="0.3">
      <c r="A792" s="1">
        <v>45352</v>
      </c>
      <c r="B792" t="s">
        <v>42</v>
      </c>
      <c r="C792" t="s">
        <v>274</v>
      </c>
      <c r="D792" t="s">
        <v>19</v>
      </c>
      <c r="E792" t="s">
        <v>699</v>
      </c>
      <c r="F792">
        <v>1055</v>
      </c>
    </row>
    <row r="793" spans="1:6" x14ac:dyDescent="0.3">
      <c r="A793" s="1">
        <v>45352</v>
      </c>
      <c r="B793" t="s">
        <v>42</v>
      </c>
      <c r="C793" t="s">
        <v>273</v>
      </c>
      <c r="D793" t="s">
        <v>19</v>
      </c>
      <c r="E793" t="s">
        <v>699</v>
      </c>
      <c r="F793">
        <v>155</v>
      </c>
    </row>
    <row r="794" spans="1:6" x14ac:dyDescent="0.3">
      <c r="A794" s="1">
        <v>45352</v>
      </c>
      <c r="B794" t="s">
        <v>42</v>
      </c>
      <c r="C794" t="s">
        <v>276</v>
      </c>
      <c r="D794" t="s">
        <v>19</v>
      </c>
      <c r="E794" t="s">
        <v>699</v>
      </c>
      <c r="F794">
        <v>1657</v>
      </c>
    </row>
    <row r="795" spans="1:6" x14ac:dyDescent="0.3">
      <c r="A795" s="1">
        <v>45352</v>
      </c>
      <c r="B795" t="s">
        <v>42</v>
      </c>
      <c r="C795" t="s">
        <v>275</v>
      </c>
      <c r="D795" t="s">
        <v>19</v>
      </c>
      <c r="E795" t="s">
        <v>699</v>
      </c>
      <c r="F795">
        <v>518</v>
      </c>
    </row>
    <row r="796" spans="1:6" x14ac:dyDescent="0.3">
      <c r="A796" s="1">
        <v>45352</v>
      </c>
      <c r="B796" t="s">
        <v>42</v>
      </c>
      <c r="C796" t="s">
        <v>7</v>
      </c>
      <c r="D796" t="s">
        <v>19</v>
      </c>
      <c r="E796" t="s">
        <v>699</v>
      </c>
      <c r="F796">
        <v>54108</v>
      </c>
    </row>
    <row r="797" spans="1:6" x14ac:dyDescent="0.3">
      <c r="A797" s="1">
        <v>45352</v>
      </c>
      <c r="B797" t="s">
        <v>42</v>
      </c>
      <c r="C797" t="s">
        <v>5</v>
      </c>
      <c r="D797" t="s">
        <v>19</v>
      </c>
      <c r="E797" t="s">
        <v>699</v>
      </c>
      <c r="F797">
        <v>21293</v>
      </c>
    </row>
    <row r="798" spans="1:6" x14ac:dyDescent="0.3">
      <c r="A798" s="1">
        <v>45352</v>
      </c>
      <c r="B798" t="s">
        <v>42</v>
      </c>
      <c r="C798" t="s">
        <v>9</v>
      </c>
      <c r="D798" t="s">
        <v>19</v>
      </c>
      <c r="E798" t="s">
        <v>699</v>
      </c>
      <c r="F798">
        <v>13145</v>
      </c>
    </row>
    <row r="799" spans="1:6" x14ac:dyDescent="0.3">
      <c r="A799" s="1">
        <v>45352</v>
      </c>
      <c r="B799" t="s">
        <v>42</v>
      </c>
      <c r="C799" t="s">
        <v>4</v>
      </c>
      <c r="D799" t="s">
        <v>19</v>
      </c>
      <c r="E799" t="s">
        <v>699</v>
      </c>
      <c r="F799">
        <v>2813</v>
      </c>
    </row>
    <row r="800" spans="1:6" x14ac:dyDescent="0.3">
      <c r="A800" s="1">
        <v>45352</v>
      </c>
      <c r="B800" t="s">
        <v>42</v>
      </c>
      <c r="C800" t="s">
        <v>2</v>
      </c>
      <c r="D800" t="s">
        <v>19</v>
      </c>
      <c r="E800" t="s">
        <v>699</v>
      </c>
      <c r="F800">
        <v>5200</v>
      </c>
    </row>
    <row r="801" spans="1:6" x14ac:dyDescent="0.3">
      <c r="A801" s="1">
        <v>45352</v>
      </c>
      <c r="B801" t="s">
        <v>42</v>
      </c>
      <c r="C801" t="s">
        <v>10</v>
      </c>
      <c r="D801" t="s">
        <v>19</v>
      </c>
      <c r="E801" t="s">
        <v>699</v>
      </c>
      <c r="F801">
        <v>6181</v>
      </c>
    </row>
    <row r="802" spans="1:6" x14ac:dyDescent="0.3">
      <c r="A802" s="1">
        <v>45352</v>
      </c>
      <c r="B802" t="s">
        <v>42</v>
      </c>
      <c r="C802" t="s">
        <v>681</v>
      </c>
      <c r="D802" t="s">
        <v>19</v>
      </c>
      <c r="E802" t="s">
        <v>699</v>
      </c>
      <c r="F802">
        <v>1957</v>
      </c>
    </row>
    <row r="803" spans="1:6" x14ac:dyDescent="0.3">
      <c r="A803" s="1">
        <v>45352</v>
      </c>
      <c r="B803" t="s">
        <v>42</v>
      </c>
      <c r="C803" t="s">
        <v>12</v>
      </c>
      <c r="D803" t="s">
        <v>19</v>
      </c>
      <c r="E803" t="s">
        <v>699</v>
      </c>
      <c r="F803">
        <v>107</v>
      </c>
    </row>
    <row r="804" spans="1:6" x14ac:dyDescent="0.3">
      <c r="A804" s="1">
        <v>45352</v>
      </c>
      <c r="B804" t="s">
        <v>42</v>
      </c>
      <c r="C804" t="s">
        <v>246</v>
      </c>
      <c r="D804" t="s">
        <v>19</v>
      </c>
      <c r="E804" t="s">
        <v>699</v>
      </c>
      <c r="F804">
        <v>16665</v>
      </c>
    </row>
    <row r="805" spans="1:6" x14ac:dyDescent="0.3">
      <c r="A805" s="1">
        <v>45352</v>
      </c>
      <c r="B805" t="s">
        <v>42</v>
      </c>
      <c r="C805" t="s">
        <v>13</v>
      </c>
      <c r="D805" t="s">
        <v>19</v>
      </c>
      <c r="E805" t="s">
        <v>699</v>
      </c>
      <c r="F805">
        <v>5516</v>
      </c>
    </row>
    <row r="806" spans="1:6" x14ac:dyDescent="0.3">
      <c r="A806" s="1">
        <v>45352</v>
      </c>
      <c r="B806" t="s">
        <v>42</v>
      </c>
      <c r="C806" t="s">
        <v>11</v>
      </c>
      <c r="D806" t="s">
        <v>19</v>
      </c>
      <c r="E806" t="s">
        <v>699</v>
      </c>
      <c r="F806">
        <v>2945</v>
      </c>
    </row>
    <row r="807" spans="1:6" x14ac:dyDescent="0.3">
      <c r="A807" s="1">
        <v>45352</v>
      </c>
      <c r="B807" t="s">
        <v>42</v>
      </c>
      <c r="C807" t="s">
        <v>15</v>
      </c>
      <c r="D807" t="s">
        <v>19</v>
      </c>
      <c r="E807" t="s">
        <v>699</v>
      </c>
      <c r="F807">
        <v>211</v>
      </c>
    </row>
    <row r="808" spans="1:6" x14ac:dyDescent="0.3">
      <c r="A808" s="1">
        <v>45352</v>
      </c>
      <c r="B808" t="s">
        <v>42</v>
      </c>
      <c r="C808" t="s">
        <v>250</v>
      </c>
      <c r="D808" t="s">
        <v>19</v>
      </c>
      <c r="E808" t="s">
        <v>699</v>
      </c>
      <c r="F808">
        <v>988</v>
      </c>
    </row>
    <row r="809" spans="1:6" x14ac:dyDescent="0.3">
      <c r="A809" s="1">
        <v>45352</v>
      </c>
      <c r="B809" t="s">
        <v>42</v>
      </c>
      <c r="C809" t="s">
        <v>236</v>
      </c>
      <c r="D809" t="s">
        <v>19</v>
      </c>
      <c r="E809" t="s">
        <v>699</v>
      </c>
      <c r="F809">
        <v>97</v>
      </c>
    </row>
    <row r="810" spans="1:6" x14ac:dyDescent="0.3">
      <c r="A810" s="1">
        <v>45352</v>
      </c>
      <c r="B810" t="s">
        <v>42</v>
      </c>
      <c r="C810" t="s">
        <v>253</v>
      </c>
      <c r="D810" t="s">
        <v>19</v>
      </c>
      <c r="E810" t="s">
        <v>699</v>
      </c>
      <c r="F810">
        <v>5724</v>
      </c>
    </row>
    <row r="811" spans="1:6" x14ac:dyDescent="0.3">
      <c r="A811" s="1">
        <v>45352</v>
      </c>
      <c r="B811" t="s">
        <v>42</v>
      </c>
      <c r="C811" t="s">
        <v>255</v>
      </c>
      <c r="D811" t="s">
        <v>19</v>
      </c>
      <c r="E811" t="s">
        <v>699</v>
      </c>
      <c r="F811">
        <v>10474</v>
      </c>
    </row>
    <row r="812" spans="1:6" x14ac:dyDescent="0.3">
      <c r="A812" s="1">
        <v>45352</v>
      </c>
      <c r="B812" t="s">
        <v>42</v>
      </c>
      <c r="C812" t="s">
        <v>257</v>
      </c>
      <c r="D812" t="s">
        <v>19</v>
      </c>
      <c r="E812" t="s">
        <v>699</v>
      </c>
      <c r="F812">
        <v>6373</v>
      </c>
    </row>
    <row r="813" spans="1:6" x14ac:dyDescent="0.3">
      <c r="A813" s="1">
        <v>45352</v>
      </c>
      <c r="B813" t="s">
        <v>42</v>
      </c>
      <c r="C813" t="s">
        <v>259</v>
      </c>
      <c r="D813" t="s">
        <v>19</v>
      </c>
      <c r="E813" t="s">
        <v>699</v>
      </c>
      <c r="F813">
        <v>420</v>
      </c>
    </row>
    <row r="814" spans="1:6" x14ac:dyDescent="0.3">
      <c r="A814" s="1">
        <v>45352</v>
      </c>
      <c r="B814" t="s">
        <v>42</v>
      </c>
      <c r="C814" t="s">
        <v>260</v>
      </c>
      <c r="D814" t="s">
        <v>19</v>
      </c>
      <c r="E814" t="s">
        <v>699</v>
      </c>
      <c r="F814">
        <v>1007</v>
      </c>
    </row>
    <row r="815" spans="1:6" x14ac:dyDescent="0.3">
      <c r="A815" s="1">
        <v>45352</v>
      </c>
      <c r="B815" t="s">
        <v>42</v>
      </c>
      <c r="C815" t="s">
        <v>262</v>
      </c>
      <c r="D815" t="s">
        <v>19</v>
      </c>
      <c r="E815" t="s">
        <v>699</v>
      </c>
      <c r="F815">
        <v>533</v>
      </c>
    </row>
    <row r="816" spans="1:6" x14ac:dyDescent="0.3">
      <c r="A816" s="1">
        <v>45352</v>
      </c>
      <c r="B816" t="s">
        <v>42</v>
      </c>
      <c r="C816" t="s">
        <v>263</v>
      </c>
      <c r="D816" t="s">
        <v>19</v>
      </c>
      <c r="E816" t="s">
        <v>699</v>
      </c>
      <c r="F816">
        <v>64</v>
      </c>
    </row>
    <row r="817" spans="1:6" x14ac:dyDescent="0.3">
      <c r="A817" s="1">
        <v>45352</v>
      </c>
      <c r="B817" t="s">
        <v>42</v>
      </c>
      <c r="C817" t="s">
        <v>265</v>
      </c>
      <c r="D817" t="s">
        <v>19</v>
      </c>
      <c r="E817" t="s">
        <v>699</v>
      </c>
      <c r="F817">
        <v>2235</v>
      </c>
    </row>
    <row r="818" spans="1:6" x14ac:dyDescent="0.3">
      <c r="A818" s="1">
        <v>45352</v>
      </c>
      <c r="B818" t="s">
        <v>283</v>
      </c>
      <c r="C818" t="s">
        <v>14</v>
      </c>
      <c r="D818" t="s">
        <v>41</v>
      </c>
      <c r="E818" t="s">
        <v>140</v>
      </c>
      <c r="F818">
        <v>215225</v>
      </c>
    </row>
    <row r="819" spans="1:6" x14ac:dyDescent="0.3">
      <c r="A819" s="1">
        <v>45352</v>
      </c>
      <c r="B819" t="s">
        <v>283</v>
      </c>
      <c r="C819" t="s">
        <v>6</v>
      </c>
      <c r="D819" t="s">
        <v>41</v>
      </c>
      <c r="E819" t="s">
        <v>140</v>
      </c>
      <c r="F819">
        <v>159281</v>
      </c>
    </row>
    <row r="820" spans="1:6" x14ac:dyDescent="0.3">
      <c r="A820" s="1">
        <v>45352</v>
      </c>
      <c r="B820" t="s">
        <v>283</v>
      </c>
      <c r="C820" t="s">
        <v>3</v>
      </c>
      <c r="D820" t="s">
        <v>41</v>
      </c>
      <c r="E820" t="s">
        <v>140</v>
      </c>
      <c r="F820">
        <v>72934</v>
      </c>
    </row>
    <row r="821" spans="1:6" x14ac:dyDescent="0.3">
      <c r="A821" s="1">
        <v>45352</v>
      </c>
      <c r="B821" t="s">
        <v>283</v>
      </c>
      <c r="C821" t="s">
        <v>8</v>
      </c>
      <c r="D821" t="s">
        <v>41</v>
      </c>
      <c r="E821" t="s">
        <v>140</v>
      </c>
      <c r="F821">
        <v>29218</v>
      </c>
    </row>
    <row r="822" spans="1:6" x14ac:dyDescent="0.3">
      <c r="A822" s="1">
        <v>45352</v>
      </c>
      <c r="B822" t="s">
        <v>283</v>
      </c>
      <c r="C822" t="s">
        <v>237</v>
      </c>
      <c r="D822" t="s">
        <v>41</v>
      </c>
      <c r="E822" t="s">
        <v>140</v>
      </c>
      <c r="F822">
        <v>2596</v>
      </c>
    </row>
    <row r="823" spans="1:6" x14ac:dyDescent="0.3">
      <c r="A823" s="1">
        <v>45352</v>
      </c>
      <c r="B823" t="s">
        <v>283</v>
      </c>
      <c r="C823" t="s">
        <v>238</v>
      </c>
      <c r="D823" t="s">
        <v>41</v>
      </c>
      <c r="E823" t="s">
        <v>140</v>
      </c>
      <c r="F823">
        <v>1304</v>
      </c>
    </row>
    <row r="824" spans="1:6" x14ac:dyDescent="0.3">
      <c r="A824" s="1">
        <v>45352</v>
      </c>
      <c r="B824" t="s">
        <v>283</v>
      </c>
      <c r="C824" t="s">
        <v>239</v>
      </c>
      <c r="D824" t="s">
        <v>41</v>
      </c>
      <c r="E824" t="s">
        <v>140</v>
      </c>
      <c r="F824">
        <v>25318</v>
      </c>
    </row>
    <row r="825" spans="1:6" x14ac:dyDescent="0.3">
      <c r="A825" s="1">
        <v>45352</v>
      </c>
      <c r="B825" t="s">
        <v>283</v>
      </c>
      <c r="C825" t="s">
        <v>240</v>
      </c>
      <c r="D825" t="s">
        <v>41</v>
      </c>
      <c r="E825" t="s">
        <v>140</v>
      </c>
      <c r="F825">
        <v>61359837</v>
      </c>
    </row>
    <row r="826" spans="1:6" x14ac:dyDescent="0.3">
      <c r="A826" s="1">
        <v>45352</v>
      </c>
      <c r="B826" t="s">
        <v>283</v>
      </c>
      <c r="C826" t="s">
        <v>274</v>
      </c>
      <c r="D826" t="s">
        <v>41</v>
      </c>
      <c r="E826" t="s">
        <v>140</v>
      </c>
      <c r="F826">
        <v>2088</v>
      </c>
    </row>
    <row r="827" spans="1:6" x14ac:dyDescent="0.3">
      <c r="A827" s="1">
        <v>45352</v>
      </c>
      <c r="B827" t="s">
        <v>283</v>
      </c>
      <c r="C827" t="s">
        <v>273</v>
      </c>
      <c r="D827" t="s">
        <v>41</v>
      </c>
      <c r="E827" t="s">
        <v>140</v>
      </c>
      <c r="F827">
        <v>656</v>
      </c>
    </row>
    <row r="828" spans="1:6" x14ac:dyDescent="0.3">
      <c r="A828" s="1">
        <v>45352</v>
      </c>
      <c r="B828" t="s">
        <v>283</v>
      </c>
      <c r="C828" t="s">
        <v>276</v>
      </c>
      <c r="D828" t="s">
        <v>41</v>
      </c>
      <c r="E828" t="s">
        <v>140</v>
      </c>
      <c r="F828">
        <v>2495</v>
      </c>
    </row>
    <row r="829" spans="1:6" x14ac:dyDescent="0.3">
      <c r="A829" s="1">
        <v>45352</v>
      </c>
      <c r="B829" t="s">
        <v>283</v>
      </c>
      <c r="C829" t="s">
        <v>275</v>
      </c>
      <c r="D829" t="s">
        <v>41</v>
      </c>
      <c r="E829" t="s">
        <v>140</v>
      </c>
      <c r="F829">
        <v>787</v>
      </c>
    </row>
    <row r="830" spans="1:6" x14ac:dyDescent="0.3">
      <c r="A830" s="1">
        <v>45352</v>
      </c>
      <c r="B830" t="s">
        <v>283</v>
      </c>
      <c r="C830" t="s">
        <v>7</v>
      </c>
      <c r="D830" t="s">
        <v>41</v>
      </c>
      <c r="E830" t="s">
        <v>140</v>
      </c>
      <c r="F830">
        <v>145867</v>
      </c>
    </row>
    <row r="831" spans="1:6" x14ac:dyDescent="0.3">
      <c r="A831" s="1">
        <v>45352</v>
      </c>
      <c r="B831" t="s">
        <v>283</v>
      </c>
      <c r="C831" t="s">
        <v>5</v>
      </c>
      <c r="D831" t="s">
        <v>41</v>
      </c>
      <c r="E831" t="s">
        <v>140</v>
      </c>
      <c r="F831">
        <v>63934</v>
      </c>
    </row>
    <row r="832" spans="1:6" x14ac:dyDescent="0.3">
      <c r="A832" s="1">
        <v>45352</v>
      </c>
      <c r="B832" t="s">
        <v>283</v>
      </c>
      <c r="C832" t="s">
        <v>9</v>
      </c>
      <c r="D832" t="s">
        <v>41</v>
      </c>
      <c r="E832" t="s">
        <v>140</v>
      </c>
      <c r="F832">
        <v>11620</v>
      </c>
    </row>
    <row r="833" spans="1:6" x14ac:dyDescent="0.3">
      <c r="A833" s="1">
        <v>45352</v>
      </c>
      <c r="B833" t="s">
        <v>283</v>
      </c>
      <c r="C833" t="s">
        <v>4</v>
      </c>
      <c r="D833" t="s">
        <v>41</v>
      </c>
      <c r="E833" t="s">
        <v>140</v>
      </c>
      <c r="F833">
        <v>5787</v>
      </c>
    </row>
    <row r="834" spans="1:6" x14ac:dyDescent="0.3">
      <c r="A834" s="1">
        <v>45352</v>
      </c>
      <c r="B834" t="s">
        <v>283</v>
      </c>
      <c r="C834" t="s">
        <v>2</v>
      </c>
      <c r="D834" t="s">
        <v>41</v>
      </c>
      <c r="E834" t="s">
        <v>140</v>
      </c>
      <c r="F834">
        <v>15656</v>
      </c>
    </row>
    <row r="835" spans="1:6" x14ac:dyDescent="0.3">
      <c r="A835" s="1">
        <v>45352</v>
      </c>
      <c r="B835" t="s">
        <v>283</v>
      </c>
      <c r="C835" t="s">
        <v>10</v>
      </c>
      <c r="D835" t="s">
        <v>41</v>
      </c>
      <c r="E835" t="s">
        <v>140</v>
      </c>
      <c r="F835">
        <v>19964</v>
      </c>
    </row>
    <row r="836" spans="1:6" x14ac:dyDescent="0.3">
      <c r="A836" s="1">
        <v>45352</v>
      </c>
      <c r="B836" t="s">
        <v>283</v>
      </c>
      <c r="C836" t="s">
        <v>681</v>
      </c>
      <c r="D836" t="s">
        <v>41</v>
      </c>
      <c r="E836" t="s">
        <v>140</v>
      </c>
      <c r="F836">
        <v>5872</v>
      </c>
    </row>
    <row r="837" spans="1:6" x14ac:dyDescent="0.3">
      <c r="A837" s="1">
        <v>45352</v>
      </c>
      <c r="B837" t="s">
        <v>283</v>
      </c>
      <c r="C837" t="s">
        <v>12</v>
      </c>
      <c r="D837" t="s">
        <v>41</v>
      </c>
      <c r="E837" t="s">
        <v>140</v>
      </c>
      <c r="F837">
        <v>84</v>
      </c>
    </row>
    <row r="838" spans="1:6" x14ac:dyDescent="0.3">
      <c r="A838" s="1">
        <v>45352</v>
      </c>
      <c r="B838" t="s">
        <v>283</v>
      </c>
      <c r="C838" t="s">
        <v>246</v>
      </c>
      <c r="D838" t="s">
        <v>41</v>
      </c>
      <c r="E838" t="s">
        <v>140</v>
      </c>
      <c r="F838">
        <v>58160</v>
      </c>
    </row>
    <row r="839" spans="1:6" x14ac:dyDescent="0.3">
      <c r="A839" s="1">
        <v>45352</v>
      </c>
      <c r="B839" t="s">
        <v>283</v>
      </c>
      <c r="C839" t="s">
        <v>13</v>
      </c>
      <c r="D839" t="s">
        <v>41</v>
      </c>
      <c r="E839" t="s">
        <v>140</v>
      </c>
      <c r="F839">
        <v>15899</v>
      </c>
    </row>
    <row r="840" spans="1:6" x14ac:dyDescent="0.3">
      <c r="A840" s="1">
        <v>45352</v>
      </c>
      <c r="B840" t="s">
        <v>283</v>
      </c>
      <c r="C840" t="s">
        <v>11</v>
      </c>
      <c r="D840" t="s">
        <v>41</v>
      </c>
      <c r="E840" t="s">
        <v>140</v>
      </c>
      <c r="F840">
        <v>3203</v>
      </c>
    </row>
    <row r="841" spans="1:6" x14ac:dyDescent="0.3">
      <c r="A841" s="1">
        <v>45352</v>
      </c>
      <c r="B841" t="s">
        <v>283</v>
      </c>
      <c r="C841" t="s">
        <v>15</v>
      </c>
      <c r="D841" t="s">
        <v>41</v>
      </c>
      <c r="E841" t="s">
        <v>140</v>
      </c>
      <c r="F841">
        <v>509</v>
      </c>
    </row>
    <row r="842" spans="1:6" x14ac:dyDescent="0.3">
      <c r="A842" s="1">
        <v>45352</v>
      </c>
      <c r="B842" t="s">
        <v>283</v>
      </c>
      <c r="C842" t="s">
        <v>250</v>
      </c>
      <c r="D842" t="s">
        <v>41</v>
      </c>
      <c r="E842" t="s">
        <v>140</v>
      </c>
      <c r="F842">
        <v>10543</v>
      </c>
    </row>
    <row r="843" spans="1:6" x14ac:dyDescent="0.3">
      <c r="A843" s="1">
        <v>45352</v>
      </c>
      <c r="B843" t="s">
        <v>283</v>
      </c>
      <c r="C843" t="s">
        <v>236</v>
      </c>
      <c r="D843" t="s">
        <v>41</v>
      </c>
      <c r="E843" t="s">
        <v>140</v>
      </c>
      <c r="F843">
        <v>2463</v>
      </c>
    </row>
    <row r="844" spans="1:6" x14ac:dyDescent="0.3">
      <c r="A844" s="1">
        <v>45352</v>
      </c>
      <c r="B844" t="s">
        <v>283</v>
      </c>
      <c r="C844" t="s">
        <v>253</v>
      </c>
      <c r="D844" t="s">
        <v>41</v>
      </c>
      <c r="E844" t="s">
        <v>140</v>
      </c>
      <c r="F844">
        <v>13013</v>
      </c>
    </row>
    <row r="845" spans="1:6" x14ac:dyDescent="0.3">
      <c r="A845" s="1">
        <v>45352</v>
      </c>
      <c r="B845" t="s">
        <v>283</v>
      </c>
      <c r="C845" t="s">
        <v>255</v>
      </c>
      <c r="D845" t="s">
        <v>41</v>
      </c>
      <c r="E845" t="s">
        <v>140</v>
      </c>
      <c r="F845">
        <v>20959</v>
      </c>
    </row>
    <row r="846" spans="1:6" x14ac:dyDescent="0.3">
      <c r="A846" s="1">
        <v>45352</v>
      </c>
      <c r="B846" t="s">
        <v>283</v>
      </c>
      <c r="C846" t="s">
        <v>257</v>
      </c>
      <c r="D846" t="s">
        <v>41</v>
      </c>
      <c r="E846" t="s">
        <v>140</v>
      </c>
      <c r="F846">
        <v>9634</v>
      </c>
    </row>
    <row r="847" spans="1:6" x14ac:dyDescent="0.3">
      <c r="A847" s="1">
        <v>45352</v>
      </c>
      <c r="B847" t="s">
        <v>283</v>
      </c>
      <c r="C847" t="s">
        <v>259</v>
      </c>
      <c r="D847" t="s">
        <v>41</v>
      </c>
      <c r="E847" t="s">
        <v>140</v>
      </c>
      <c r="F847">
        <v>2097</v>
      </c>
    </row>
    <row r="848" spans="1:6" x14ac:dyDescent="0.3">
      <c r="A848" s="1">
        <v>45352</v>
      </c>
      <c r="B848" t="s">
        <v>283</v>
      </c>
      <c r="C848" t="s">
        <v>260</v>
      </c>
      <c r="D848" t="s">
        <v>41</v>
      </c>
      <c r="E848" t="s">
        <v>140</v>
      </c>
      <c r="F848">
        <v>1964</v>
      </c>
    </row>
    <row r="849" spans="1:6" x14ac:dyDescent="0.3">
      <c r="A849" s="1">
        <v>45352</v>
      </c>
      <c r="B849" t="s">
        <v>283</v>
      </c>
      <c r="C849" t="s">
        <v>262</v>
      </c>
      <c r="D849" t="s">
        <v>41</v>
      </c>
      <c r="E849" t="s">
        <v>140</v>
      </c>
      <c r="F849">
        <v>4988</v>
      </c>
    </row>
    <row r="850" spans="1:6" x14ac:dyDescent="0.3">
      <c r="A850" s="1">
        <v>45352</v>
      </c>
      <c r="B850" t="s">
        <v>283</v>
      </c>
      <c r="C850" t="s">
        <v>263</v>
      </c>
      <c r="D850" t="s">
        <v>41</v>
      </c>
      <c r="E850" t="s">
        <v>140</v>
      </c>
      <c r="F850">
        <v>28</v>
      </c>
    </row>
    <row r="851" spans="1:6" x14ac:dyDescent="0.3">
      <c r="A851" s="1">
        <v>45352</v>
      </c>
      <c r="B851" t="s">
        <v>283</v>
      </c>
      <c r="C851" t="s">
        <v>265</v>
      </c>
      <c r="D851" t="s">
        <v>41</v>
      </c>
      <c r="E851" t="s">
        <v>140</v>
      </c>
      <c r="F851">
        <v>2608</v>
      </c>
    </row>
    <row r="852" spans="1:6" x14ac:dyDescent="0.3">
      <c r="A852" s="1">
        <v>45352</v>
      </c>
      <c r="B852" t="s">
        <v>389</v>
      </c>
      <c r="C852" t="s">
        <v>14</v>
      </c>
      <c r="D852" t="s">
        <v>16</v>
      </c>
      <c r="E852" t="s">
        <v>697</v>
      </c>
      <c r="F852">
        <v>42734</v>
      </c>
    </row>
    <row r="853" spans="1:6" x14ac:dyDescent="0.3">
      <c r="A853" s="1">
        <v>45352</v>
      </c>
      <c r="B853" t="s">
        <v>389</v>
      </c>
      <c r="C853" t="s">
        <v>6</v>
      </c>
      <c r="D853" t="s">
        <v>16</v>
      </c>
      <c r="E853" t="s">
        <v>697</v>
      </c>
      <c r="F853">
        <v>40506</v>
      </c>
    </row>
    <row r="854" spans="1:6" x14ac:dyDescent="0.3">
      <c r="A854" s="1">
        <v>45352</v>
      </c>
      <c r="B854" t="s">
        <v>389</v>
      </c>
      <c r="C854" t="s">
        <v>3</v>
      </c>
      <c r="D854" t="s">
        <v>16</v>
      </c>
      <c r="E854" t="s">
        <v>697</v>
      </c>
      <c r="F854">
        <v>29491</v>
      </c>
    </row>
    <row r="855" spans="1:6" x14ac:dyDescent="0.3">
      <c r="A855" s="1">
        <v>45352</v>
      </c>
      <c r="B855" t="s">
        <v>389</v>
      </c>
      <c r="C855" t="s">
        <v>8</v>
      </c>
      <c r="D855" t="s">
        <v>16</v>
      </c>
      <c r="E855" t="s">
        <v>697</v>
      </c>
      <c r="F855">
        <v>2228</v>
      </c>
    </row>
    <row r="856" spans="1:6" x14ac:dyDescent="0.3">
      <c r="A856" s="1">
        <v>45352</v>
      </c>
      <c r="B856" t="s">
        <v>389</v>
      </c>
      <c r="C856" t="s">
        <v>237</v>
      </c>
      <c r="D856" t="s">
        <v>16</v>
      </c>
      <c r="E856" t="s">
        <v>697</v>
      </c>
      <c r="F856">
        <v>530</v>
      </c>
    </row>
    <row r="857" spans="1:6" x14ac:dyDescent="0.3">
      <c r="A857" s="1">
        <v>45352</v>
      </c>
      <c r="B857" t="s">
        <v>389</v>
      </c>
      <c r="C857" t="s">
        <v>238</v>
      </c>
      <c r="D857" t="s">
        <v>16</v>
      </c>
      <c r="E857" t="s">
        <v>697</v>
      </c>
      <c r="F857">
        <v>457</v>
      </c>
    </row>
    <row r="858" spans="1:6" x14ac:dyDescent="0.3">
      <c r="A858" s="1">
        <v>45352</v>
      </c>
      <c r="B858" t="s">
        <v>389</v>
      </c>
      <c r="C858" t="s">
        <v>239</v>
      </c>
      <c r="D858" t="s">
        <v>16</v>
      </c>
      <c r="E858" t="s">
        <v>697</v>
      </c>
      <c r="F858">
        <v>1241</v>
      </c>
    </row>
    <row r="859" spans="1:6" x14ac:dyDescent="0.3">
      <c r="A859" s="1">
        <v>45352</v>
      </c>
      <c r="B859" t="s">
        <v>389</v>
      </c>
      <c r="C859" t="s">
        <v>240</v>
      </c>
      <c r="D859" t="s">
        <v>16</v>
      </c>
      <c r="E859" t="s">
        <v>697</v>
      </c>
      <c r="F859">
        <v>2425034</v>
      </c>
    </row>
    <row r="860" spans="1:6" x14ac:dyDescent="0.3">
      <c r="A860" s="1">
        <v>45352</v>
      </c>
      <c r="B860" t="s">
        <v>389</v>
      </c>
      <c r="C860" t="s">
        <v>274</v>
      </c>
      <c r="D860" t="s">
        <v>16</v>
      </c>
      <c r="E860" t="s">
        <v>697</v>
      </c>
      <c r="F860">
        <v>505</v>
      </c>
    </row>
    <row r="861" spans="1:6" x14ac:dyDescent="0.3">
      <c r="A861" s="1">
        <v>45352</v>
      </c>
      <c r="B861" t="s">
        <v>389</v>
      </c>
      <c r="C861" t="s">
        <v>273</v>
      </c>
      <c r="D861" t="s">
        <v>16</v>
      </c>
      <c r="E861" t="s">
        <v>697</v>
      </c>
      <c r="F861">
        <v>8</v>
      </c>
    </row>
    <row r="862" spans="1:6" x14ac:dyDescent="0.3">
      <c r="A862" s="1">
        <v>45352</v>
      </c>
      <c r="B862" t="s">
        <v>389</v>
      </c>
      <c r="C862" t="s">
        <v>276</v>
      </c>
      <c r="D862" t="s">
        <v>16</v>
      </c>
      <c r="E862" t="s">
        <v>697</v>
      </c>
      <c r="F862">
        <v>564</v>
      </c>
    </row>
    <row r="863" spans="1:6" x14ac:dyDescent="0.3">
      <c r="A863" s="1">
        <v>45352</v>
      </c>
      <c r="B863" t="s">
        <v>389</v>
      </c>
      <c r="C863" t="s">
        <v>275</v>
      </c>
      <c r="D863" t="s">
        <v>16</v>
      </c>
      <c r="E863" t="s">
        <v>697</v>
      </c>
      <c r="F863">
        <v>26</v>
      </c>
    </row>
    <row r="864" spans="1:6" x14ac:dyDescent="0.3">
      <c r="A864" s="1">
        <v>45352</v>
      </c>
      <c r="B864" t="s">
        <v>389</v>
      </c>
      <c r="C864" t="s">
        <v>7</v>
      </c>
      <c r="D864" t="s">
        <v>16</v>
      </c>
      <c r="E864" t="s">
        <v>697</v>
      </c>
      <c r="F864">
        <v>37276</v>
      </c>
    </row>
    <row r="865" spans="1:6" x14ac:dyDescent="0.3">
      <c r="A865" s="1">
        <v>45352</v>
      </c>
      <c r="B865" t="s">
        <v>389</v>
      </c>
      <c r="C865" t="s">
        <v>5</v>
      </c>
      <c r="D865" t="s">
        <v>16</v>
      </c>
      <c r="E865" t="s">
        <v>697</v>
      </c>
      <c r="F865">
        <v>20125</v>
      </c>
    </row>
    <row r="866" spans="1:6" x14ac:dyDescent="0.3">
      <c r="A866" s="1">
        <v>45352</v>
      </c>
      <c r="B866" t="s">
        <v>389</v>
      </c>
      <c r="C866" t="s">
        <v>9</v>
      </c>
      <c r="D866" t="s">
        <v>16</v>
      </c>
      <c r="E866" t="s">
        <v>697</v>
      </c>
      <c r="F866">
        <v>8608</v>
      </c>
    </row>
    <row r="867" spans="1:6" x14ac:dyDescent="0.3">
      <c r="A867" s="1">
        <v>45352</v>
      </c>
      <c r="B867" t="s">
        <v>389</v>
      </c>
      <c r="C867" t="s">
        <v>4</v>
      </c>
      <c r="D867" t="s">
        <v>16</v>
      </c>
      <c r="E867" t="s">
        <v>697</v>
      </c>
      <c r="F867">
        <v>2631</v>
      </c>
    </row>
    <row r="868" spans="1:6" x14ac:dyDescent="0.3">
      <c r="A868" s="1">
        <v>45352</v>
      </c>
      <c r="B868" t="s">
        <v>389</v>
      </c>
      <c r="C868" t="s">
        <v>2</v>
      </c>
      <c r="D868" t="s">
        <v>16</v>
      </c>
      <c r="E868" t="s">
        <v>697</v>
      </c>
      <c r="F868">
        <v>4725</v>
      </c>
    </row>
    <row r="869" spans="1:6" x14ac:dyDescent="0.3">
      <c r="A869" s="1">
        <v>45352</v>
      </c>
      <c r="B869" t="s">
        <v>389</v>
      </c>
      <c r="C869" t="s">
        <v>10</v>
      </c>
      <c r="D869" t="s">
        <v>16</v>
      </c>
      <c r="E869" t="s">
        <v>697</v>
      </c>
      <c r="F869">
        <v>4004</v>
      </c>
    </row>
    <row r="870" spans="1:6" x14ac:dyDescent="0.3">
      <c r="A870" s="1">
        <v>45352</v>
      </c>
      <c r="B870" t="s">
        <v>389</v>
      </c>
      <c r="C870" t="s">
        <v>681</v>
      </c>
      <c r="D870" t="s">
        <v>16</v>
      </c>
      <c r="E870" t="s">
        <v>697</v>
      </c>
      <c r="F870">
        <v>2175</v>
      </c>
    </row>
    <row r="871" spans="1:6" x14ac:dyDescent="0.3">
      <c r="A871" s="1">
        <v>45352</v>
      </c>
      <c r="B871" t="s">
        <v>389</v>
      </c>
      <c r="C871" t="s">
        <v>12</v>
      </c>
      <c r="D871" t="s">
        <v>16</v>
      </c>
      <c r="E871" t="s">
        <v>697</v>
      </c>
      <c r="F871">
        <v>10</v>
      </c>
    </row>
    <row r="872" spans="1:6" x14ac:dyDescent="0.3">
      <c r="A872" s="1">
        <v>45352</v>
      </c>
      <c r="B872" t="s">
        <v>389</v>
      </c>
      <c r="C872" t="s">
        <v>246</v>
      </c>
      <c r="D872" t="s">
        <v>16</v>
      </c>
      <c r="E872" t="s">
        <v>697</v>
      </c>
      <c r="F872">
        <v>12515</v>
      </c>
    </row>
    <row r="873" spans="1:6" x14ac:dyDescent="0.3">
      <c r="A873" s="1">
        <v>45352</v>
      </c>
      <c r="B873" t="s">
        <v>389</v>
      </c>
      <c r="C873" t="s">
        <v>13</v>
      </c>
      <c r="D873" t="s">
        <v>16</v>
      </c>
      <c r="E873" t="s">
        <v>697</v>
      </c>
      <c r="F873">
        <v>1813</v>
      </c>
    </row>
    <row r="874" spans="1:6" x14ac:dyDescent="0.3">
      <c r="A874" s="1">
        <v>45352</v>
      </c>
      <c r="B874" t="s">
        <v>389</v>
      </c>
      <c r="C874" t="s">
        <v>11</v>
      </c>
      <c r="D874" t="s">
        <v>16</v>
      </c>
      <c r="E874" t="s">
        <v>697</v>
      </c>
      <c r="F874">
        <v>2965</v>
      </c>
    </row>
    <row r="875" spans="1:6" x14ac:dyDescent="0.3">
      <c r="A875" s="1">
        <v>45352</v>
      </c>
      <c r="B875" t="s">
        <v>389</v>
      </c>
      <c r="C875" t="s">
        <v>15</v>
      </c>
      <c r="D875" t="s">
        <v>16</v>
      </c>
      <c r="E875" t="s">
        <v>697</v>
      </c>
      <c r="F875">
        <v>224</v>
      </c>
    </row>
    <row r="876" spans="1:6" x14ac:dyDescent="0.3">
      <c r="A876" s="1">
        <v>45352</v>
      </c>
      <c r="B876" t="s">
        <v>389</v>
      </c>
      <c r="C876" t="s">
        <v>250</v>
      </c>
      <c r="D876" t="s">
        <v>16</v>
      </c>
      <c r="E876" t="s">
        <v>697</v>
      </c>
      <c r="F876">
        <v>2132</v>
      </c>
    </row>
    <row r="877" spans="1:6" x14ac:dyDescent="0.3">
      <c r="A877" s="1">
        <v>45352</v>
      </c>
      <c r="B877" t="s">
        <v>389</v>
      </c>
      <c r="C877" t="s">
        <v>236</v>
      </c>
      <c r="D877" t="s">
        <v>16</v>
      </c>
      <c r="E877" t="s">
        <v>697</v>
      </c>
      <c r="F877">
        <v>255</v>
      </c>
    </row>
    <row r="878" spans="1:6" x14ac:dyDescent="0.3">
      <c r="A878" s="1">
        <v>45352</v>
      </c>
      <c r="B878" t="s">
        <v>389</v>
      </c>
      <c r="C878" t="s">
        <v>253</v>
      </c>
      <c r="D878" t="s">
        <v>16</v>
      </c>
      <c r="E878" t="s">
        <v>697</v>
      </c>
      <c r="F878">
        <v>3176</v>
      </c>
    </row>
    <row r="879" spans="1:6" x14ac:dyDescent="0.3">
      <c r="A879" s="1">
        <v>45352</v>
      </c>
      <c r="B879" t="s">
        <v>389</v>
      </c>
      <c r="C879" t="s">
        <v>255</v>
      </c>
      <c r="D879" t="s">
        <v>16</v>
      </c>
      <c r="E879" t="s">
        <v>697</v>
      </c>
      <c r="F879">
        <v>5457</v>
      </c>
    </row>
    <row r="880" spans="1:6" x14ac:dyDescent="0.3">
      <c r="A880" s="1">
        <v>45352</v>
      </c>
      <c r="B880" t="s">
        <v>389</v>
      </c>
      <c r="C880" t="s">
        <v>257</v>
      </c>
      <c r="D880" t="s">
        <v>16</v>
      </c>
      <c r="E880" t="s">
        <v>697</v>
      </c>
      <c r="F880">
        <v>2376</v>
      </c>
    </row>
    <row r="881" spans="1:6" x14ac:dyDescent="0.3">
      <c r="A881" s="1">
        <v>45352</v>
      </c>
      <c r="B881" t="s">
        <v>389</v>
      </c>
      <c r="C881" t="s">
        <v>259</v>
      </c>
      <c r="D881" t="s">
        <v>16</v>
      </c>
      <c r="E881" t="s">
        <v>697</v>
      </c>
      <c r="F881">
        <v>79</v>
      </c>
    </row>
    <row r="882" spans="1:6" x14ac:dyDescent="0.3">
      <c r="A882" s="1">
        <v>45352</v>
      </c>
      <c r="B882" t="s">
        <v>389</v>
      </c>
      <c r="C882" t="s">
        <v>260</v>
      </c>
      <c r="D882" t="s">
        <v>16</v>
      </c>
      <c r="E882" t="s">
        <v>697</v>
      </c>
      <c r="F882">
        <v>1404</v>
      </c>
    </row>
    <row r="883" spans="1:6" x14ac:dyDescent="0.3">
      <c r="A883" s="1">
        <v>45352</v>
      </c>
      <c r="B883" t="s">
        <v>389</v>
      </c>
      <c r="C883" t="s">
        <v>262</v>
      </c>
      <c r="D883" t="s">
        <v>16</v>
      </c>
      <c r="E883" t="s">
        <v>697</v>
      </c>
      <c r="F883">
        <v>786</v>
      </c>
    </row>
    <row r="884" spans="1:6" x14ac:dyDescent="0.3">
      <c r="A884" s="1">
        <v>45352</v>
      </c>
      <c r="B884" t="s">
        <v>389</v>
      </c>
      <c r="C884" t="s">
        <v>263</v>
      </c>
      <c r="D884" t="s">
        <v>16</v>
      </c>
      <c r="E884" t="s">
        <v>697</v>
      </c>
      <c r="F884">
        <v>0</v>
      </c>
    </row>
    <row r="885" spans="1:6" x14ac:dyDescent="0.3">
      <c r="A885" s="1">
        <v>45352</v>
      </c>
      <c r="B885" t="s">
        <v>389</v>
      </c>
      <c r="C885" t="s">
        <v>265</v>
      </c>
      <c r="D885" t="s">
        <v>16</v>
      </c>
      <c r="E885" t="s">
        <v>697</v>
      </c>
      <c r="F885">
        <v>184</v>
      </c>
    </row>
    <row r="886" spans="1:6" x14ac:dyDescent="0.3">
      <c r="A886" s="1">
        <v>45352</v>
      </c>
      <c r="B886" t="s">
        <v>383</v>
      </c>
      <c r="C886" t="s">
        <v>14</v>
      </c>
      <c r="D886" t="s">
        <v>16</v>
      </c>
      <c r="E886" t="s">
        <v>697</v>
      </c>
      <c r="F886">
        <v>23923</v>
      </c>
    </row>
    <row r="887" spans="1:6" x14ac:dyDescent="0.3">
      <c r="A887" s="1">
        <v>45352</v>
      </c>
      <c r="B887" t="s">
        <v>383</v>
      </c>
      <c r="C887" t="s">
        <v>6</v>
      </c>
      <c r="D887" t="s">
        <v>16</v>
      </c>
      <c r="E887" t="s">
        <v>697</v>
      </c>
      <c r="F887">
        <v>22698</v>
      </c>
    </row>
    <row r="888" spans="1:6" x14ac:dyDescent="0.3">
      <c r="A888" s="1">
        <v>45352</v>
      </c>
      <c r="B888" t="s">
        <v>383</v>
      </c>
      <c r="C888" t="s">
        <v>3</v>
      </c>
      <c r="D888" t="s">
        <v>16</v>
      </c>
      <c r="E888" t="s">
        <v>697</v>
      </c>
      <c r="F888">
        <v>16779</v>
      </c>
    </row>
    <row r="889" spans="1:6" x14ac:dyDescent="0.3">
      <c r="A889" s="1">
        <v>45352</v>
      </c>
      <c r="B889" t="s">
        <v>383</v>
      </c>
      <c r="C889" t="s">
        <v>8</v>
      </c>
      <c r="D889" t="s">
        <v>16</v>
      </c>
      <c r="E889" t="s">
        <v>697</v>
      </c>
      <c r="F889">
        <v>1225</v>
      </c>
    </row>
    <row r="890" spans="1:6" x14ac:dyDescent="0.3">
      <c r="A890" s="1">
        <v>45352</v>
      </c>
      <c r="B890" t="s">
        <v>383</v>
      </c>
      <c r="C890" t="s">
        <v>237</v>
      </c>
      <c r="D890" t="s">
        <v>16</v>
      </c>
      <c r="E890" t="s">
        <v>697</v>
      </c>
      <c r="F890">
        <v>279</v>
      </c>
    </row>
    <row r="891" spans="1:6" x14ac:dyDescent="0.3">
      <c r="A891" s="1">
        <v>45352</v>
      </c>
      <c r="B891" t="s">
        <v>383</v>
      </c>
      <c r="C891" t="s">
        <v>238</v>
      </c>
      <c r="D891" t="s">
        <v>16</v>
      </c>
      <c r="E891" t="s">
        <v>697</v>
      </c>
      <c r="F891">
        <v>265</v>
      </c>
    </row>
    <row r="892" spans="1:6" x14ac:dyDescent="0.3">
      <c r="A892" s="1">
        <v>45352</v>
      </c>
      <c r="B892" t="s">
        <v>383</v>
      </c>
      <c r="C892" t="s">
        <v>239</v>
      </c>
      <c r="D892" t="s">
        <v>16</v>
      </c>
      <c r="E892" t="s">
        <v>697</v>
      </c>
      <c r="F892">
        <v>681</v>
      </c>
    </row>
    <row r="893" spans="1:6" x14ac:dyDescent="0.3">
      <c r="A893" s="1">
        <v>45352</v>
      </c>
      <c r="B893" t="s">
        <v>383</v>
      </c>
      <c r="C893" t="s">
        <v>240</v>
      </c>
      <c r="D893" t="s">
        <v>16</v>
      </c>
      <c r="E893" t="s">
        <v>697</v>
      </c>
      <c r="F893">
        <v>1306275</v>
      </c>
    </row>
    <row r="894" spans="1:6" x14ac:dyDescent="0.3">
      <c r="A894" s="1">
        <v>45352</v>
      </c>
      <c r="B894" t="s">
        <v>383</v>
      </c>
      <c r="C894" t="s">
        <v>274</v>
      </c>
      <c r="D894" t="s">
        <v>16</v>
      </c>
      <c r="E894" t="s">
        <v>697</v>
      </c>
      <c r="F894">
        <v>511</v>
      </c>
    </row>
    <row r="895" spans="1:6" x14ac:dyDescent="0.3">
      <c r="A895" s="1">
        <v>45352</v>
      </c>
      <c r="B895" t="s">
        <v>383</v>
      </c>
      <c r="C895" t="s">
        <v>273</v>
      </c>
      <c r="D895" t="s">
        <v>16</v>
      </c>
      <c r="E895" t="s">
        <v>697</v>
      </c>
      <c r="F895">
        <v>6</v>
      </c>
    </row>
    <row r="896" spans="1:6" x14ac:dyDescent="0.3">
      <c r="A896" s="1">
        <v>45352</v>
      </c>
      <c r="B896" t="s">
        <v>383</v>
      </c>
      <c r="C896" t="s">
        <v>276</v>
      </c>
      <c r="D896" t="s">
        <v>16</v>
      </c>
      <c r="E896" t="s">
        <v>697</v>
      </c>
      <c r="F896">
        <v>549</v>
      </c>
    </row>
    <row r="897" spans="1:6" x14ac:dyDescent="0.3">
      <c r="A897" s="1">
        <v>45352</v>
      </c>
      <c r="B897" t="s">
        <v>383</v>
      </c>
      <c r="C897" t="s">
        <v>275</v>
      </c>
      <c r="D897" t="s">
        <v>16</v>
      </c>
      <c r="E897" t="s">
        <v>697</v>
      </c>
      <c r="F897">
        <v>21</v>
      </c>
    </row>
    <row r="898" spans="1:6" x14ac:dyDescent="0.3">
      <c r="A898" s="1">
        <v>45352</v>
      </c>
      <c r="B898" t="s">
        <v>383</v>
      </c>
      <c r="C898" t="s">
        <v>7</v>
      </c>
      <c r="D898" t="s">
        <v>16</v>
      </c>
      <c r="E898" t="s">
        <v>697</v>
      </c>
      <c r="F898">
        <v>19733</v>
      </c>
    </row>
    <row r="899" spans="1:6" x14ac:dyDescent="0.3">
      <c r="A899" s="1">
        <v>45352</v>
      </c>
      <c r="B899" t="s">
        <v>383</v>
      </c>
      <c r="C899" t="s">
        <v>5</v>
      </c>
      <c r="D899" t="s">
        <v>16</v>
      </c>
      <c r="E899" t="s">
        <v>697</v>
      </c>
      <c r="F899">
        <v>3385</v>
      </c>
    </row>
    <row r="900" spans="1:6" x14ac:dyDescent="0.3">
      <c r="A900" s="1">
        <v>45352</v>
      </c>
      <c r="B900" t="s">
        <v>383</v>
      </c>
      <c r="C900" t="s">
        <v>9</v>
      </c>
      <c r="D900" t="s">
        <v>16</v>
      </c>
      <c r="E900" t="s">
        <v>697</v>
      </c>
      <c r="F900">
        <v>2853</v>
      </c>
    </row>
    <row r="901" spans="1:6" x14ac:dyDescent="0.3">
      <c r="A901" s="1">
        <v>45352</v>
      </c>
      <c r="B901" t="s">
        <v>383</v>
      </c>
      <c r="C901" t="s">
        <v>4</v>
      </c>
      <c r="D901" t="s">
        <v>16</v>
      </c>
      <c r="E901" t="s">
        <v>697</v>
      </c>
      <c r="F901">
        <v>837</v>
      </c>
    </row>
    <row r="902" spans="1:6" x14ac:dyDescent="0.3">
      <c r="A902" s="1">
        <v>45352</v>
      </c>
      <c r="B902" t="s">
        <v>383</v>
      </c>
      <c r="C902" t="s">
        <v>2</v>
      </c>
      <c r="D902" t="s">
        <v>16</v>
      </c>
      <c r="E902" t="s">
        <v>697</v>
      </c>
      <c r="F902">
        <v>3706</v>
      </c>
    </row>
    <row r="903" spans="1:6" x14ac:dyDescent="0.3">
      <c r="A903" s="1">
        <v>45352</v>
      </c>
      <c r="B903" t="s">
        <v>383</v>
      </c>
      <c r="C903" t="s">
        <v>10</v>
      </c>
      <c r="D903" t="s">
        <v>16</v>
      </c>
      <c r="E903" t="s">
        <v>697</v>
      </c>
      <c r="F903">
        <v>3207</v>
      </c>
    </row>
    <row r="904" spans="1:6" x14ac:dyDescent="0.3">
      <c r="A904" s="1">
        <v>45352</v>
      </c>
      <c r="B904" t="s">
        <v>383</v>
      </c>
      <c r="C904" t="s">
        <v>681</v>
      </c>
      <c r="D904" t="s">
        <v>16</v>
      </c>
      <c r="E904" t="s">
        <v>697</v>
      </c>
      <c r="F904">
        <v>863</v>
      </c>
    </row>
    <row r="905" spans="1:6" x14ac:dyDescent="0.3">
      <c r="A905" s="1">
        <v>45352</v>
      </c>
      <c r="B905" t="s">
        <v>383</v>
      </c>
      <c r="C905" t="s">
        <v>12</v>
      </c>
      <c r="D905" t="s">
        <v>16</v>
      </c>
      <c r="E905" t="s">
        <v>697</v>
      </c>
      <c r="F905">
        <v>3</v>
      </c>
    </row>
    <row r="906" spans="1:6" x14ac:dyDescent="0.3">
      <c r="A906" s="1">
        <v>45352</v>
      </c>
      <c r="B906" t="s">
        <v>383</v>
      </c>
      <c r="C906" t="s">
        <v>246</v>
      </c>
      <c r="D906" t="s">
        <v>16</v>
      </c>
      <c r="E906" t="s">
        <v>697</v>
      </c>
      <c r="F906">
        <v>5526</v>
      </c>
    </row>
    <row r="907" spans="1:6" x14ac:dyDescent="0.3">
      <c r="A907" s="1">
        <v>45352</v>
      </c>
      <c r="B907" t="s">
        <v>383</v>
      </c>
      <c r="C907" t="s">
        <v>13</v>
      </c>
      <c r="D907" t="s">
        <v>16</v>
      </c>
      <c r="E907" t="s">
        <v>697</v>
      </c>
      <c r="F907">
        <v>2988</v>
      </c>
    </row>
    <row r="908" spans="1:6" x14ac:dyDescent="0.3">
      <c r="A908" s="1">
        <v>45352</v>
      </c>
      <c r="B908" t="s">
        <v>383</v>
      </c>
      <c r="C908" t="s">
        <v>11</v>
      </c>
      <c r="D908" t="s">
        <v>16</v>
      </c>
      <c r="E908" t="s">
        <v>697</v>
      </c>
      <c r="F908">
        <v>980</v>
      </c>
    </row>
    <row r="909" spans="1:6" x14ac:dyDescent="0.3">
      <c r="A909" s="1">
        <v>45352</v>
      </c>
      <c r="B909" t="s">
        <v>383</v>
      </c>
      <c r="C909" t="s">
        <v>15</v>
      </c>
      <c r="D909" t="s">
        <v>16</v>
      </c>
      <c r="E909" t="s">
        <v>697</v>
      </c>
      <c r="F909">
        <v>45</v>
      </c>
    </row>
    <row r="910" spans="1:6" x14ac:dyDescent="0.3">
      <c r="A910" s="1">
        <v>45352</v>
      </c>
      <c r="B910" t="s">
        <v>383</v>
      </c>
      <c r="C910" t="s">
        <v>250</v>
      </c>
      <c r="D910" t="s">
        <v>16</v>
      </c>
      <c r="E910" t="s">
        <v>697</v>
      </c>
      <c r="F910">
        <v>636</v>
      </c>
    </row>
    <row r="911" spans="1:6" x14ac:dyDescent="0.3">
      <c r="A911" s="1">
        <v>45352</v>
      </c>
      <c r="B911" t="s">
        <v>383</v>
      </c>
      <c r="C911" t="s">
        <v>236</v>
      </c>
      <c r="D911" t="s">
        <v>16</v>
      </c>
      <c r="E911" t="s">
        <v>697</v>
      </c>
      <c r="F911">
        <v>27</v>
      </c>
    </row>
    <row r="912" spans="1:6" x14ac:dyDescent="0.3">
      <c r="A912" s="1">
        <v>45352</v>
      </c>
      <c r="B912" t="s">
        <v>383</v>
      </c>
      <c r="C912" t="s">
        <v>253</v>
      </c>
      <c r="D912" t="s">
        <v>16</v>
      </c>
      <c r="E912" t="s">
        <v>697</v>
      </c>
      <c r="F912">
        <v>621</v>
      </c>
    </row>
    <row r="913" spans="1:6" x14ac:dyDescent="0.3">
      <c r="A913" s="1">
        <v>45352</v>
      </c>
      <c r="B913" t="s">
        <v>383</v>
      </c>
      <c r="C913" t="s">
        <v>255</v>
      </c>
      <c r="D913" t="s">
        <v>16</v>
      </c>
      <c r="E913" t="s">
        <v>697</v>
      </c>
      <c r="F913">
        <v>1994</v>
      </c>
    </row>
    <row r="914" spans="1:6" x14ac:dyDescent="0.3">
      <c r="A914" s="1">
        <v>45352</v>
      </c>
      <c r="B914" t="s">
        <v>383</v>
      </c>
      <c r="C914" t="s">
        <v>257</v>
      </c>
      <c r="D914" t="s">
        <v>16</v>
      </c>
      <c r="E914" t="s">
        <v>697</v>
      </c>
      <c r="F914">
        <v>1144</v>
      </c>
    </row>
    <row r="915" spans="1:6" x14ac:dyDescent="0.3">
      <c r="A915" s="1">
        <v>45352</v>
      </c>
      <c r="B915" t="s">
        <v>383</v>
      </c>
      <c r="C915" t="s">
        <v>259</v>
      </c>
      <c r="D915" t="s">
        <v>16</v>
      </c>
      <c r="E915" t="s">
        <v>697</v>
      </c>
      <c r="F915">
        <v>31</v>
      </c>
    </row>
    <row r="916" spans="1:6" x14ac:dyDescent="0.3">
      <c r="A916" s="1">
        <v>45352</v>
      </c>
      <c r="B916" t="s">
        <v>383</v>
      </c>
      <c r="C916" t="s">
        <v>260</v>
      </c>
      <c r="D916" t="s">
        <v>16</v>
      </c>
      <c r="E916" t="s">
        <v>697</v>
      </c>
      <c r="F916">
        <v>873</v>
      </c>
    </row>
    <row r="917" spans="1:6" x14ac:dyDescent="0.3">
      <c r="A917" s="1">
        <v>45352</v>
      </c>
      <c r="B917" t="s">
        <v>383</v>
      </c>
      <c r="C917" t="s">
        <v>262</v>
      </c>
      <c r="D917" t="s">
        <v>16</v>
      </c>
      <c r="E917" t="s">
        <v>697</v>
      </c>
      <c r="F917">
        <v>533</v>
      </c>
    </row>
    <row r="918" spans="1:6" x14ac:dyDescent="0.3">
      <c r="A918" s="1">
        <v>45352</v>
      </c>
      <c r="B918" t="s">
        <v>383</v>
      </c>
      <c r="C918" t="s">
        <v>263</v>
      </c>
      <c r="D918" t="s">
        <v>16</v>
      </c>
      <c r="E918" t="s">
        <v>697</v>
      </c>
      <c r="F918">
        <v>0</v>
      </c>
    </row>
    <row r="919" spans="1:6" x14ac:dyDescent="0.3">
      <c r="A919" s="1">
        <v>45352</v>
      </c>
      <c r="B919" t="s">
        <v>383</v>
      </c>
      <c r="C919" t="s">
        <v>265</v>
      </c>
      <c r="D919" t="s">
        <v>16</v>
      </c>
      <c r="E919" t="s">
        <v>697</v>
      </c>
      <c r="F919">
        <v>0</v>
      </c>
    </row>
    <row r="920" spans="1:6" x14ac:dyDescent="0.3">
      <c r="A920" s="1">
        <v>45352</v>
      </c>
      <c r="B920" t="s">
        <v>381</v>
      </c>
      <c r="C920" t="s">
        <v>14</v>
      </c>
      <c r="D920" t="s">
        <v>16</v>
      </c>
      <c r="E920" t="s">
        <v>697</v>
      </c>
      <c r="F920">
        <v>41191</v>
      </c>
    </row>
    <row r="921" spans="1:6" x14ac:dyDescent="0.3">
      <c r="A921" s="1">
        <v>45352</v>
      </c>
      <c r="B921" t="s">
        <v>381</v>
      </c>
      <c r="C921" t="s">
        <v>6</v>
      </c>
      <c r="D921" t="s">
        <v>16</v>
      </c>
      <c r="E921" t="s">
        <v>697</v>
      </c>
      <c r="F921">
        <v>39226</v>
      </c>
    </row>
    <row r="922" spans="1:6" x14ac:dyDescent="0.3">
      <c r="A922" s="1">
        <v>45352</v>
      </c>
      <c r="B922" t="s">
        <v>381</v>
      </c>
      <c r="C922" t="s">
        <v>3</v>
      </c>
      <c r="D922" t="s">
        <v>16</v>
      </c>
      <c r="E922" t="s">
        <v>697</v>
      </c>
      <c r="F922">
        <v>28322</v>
      </c>
    </row>
    <row r="923" spans="1:6" x14ac:dyDescent="0.3">
      <c r="A923" s="1">
        <v>45352</v>
      </c>
      <c r="B923" t="s">
        <v>381</v>
      </c>
      <c r="C923" t="s">
        <v>8</v>
      </c>
      <c r="D923" t="s">
        <v>16</v>
      </c>
      <c r="E923" t="s">
        <v>697</v>
      </c>
      <c r="F923">
        <v>1965</v>
      </c>
    </row>
    <row r="924" spans="1:6" x14ac:dyDescent="0.3">
      <c r="A924" s="1">
        <v>45352</v>
      </c>
      <c r="B924" t="s">
        <v>381</v>
      </c>
      <c r="C924" t="s">
        <v>237</v>
      </c>
      <c r="D924" t="s">
        <v>16</v>
      </c>
      <c r="E924" t="s">
        <v>697</v>
      </c>
      <c r="F924">
        <v>411</v>
      </c>
    </row>
    <row r="925" spans="1:6" x14ac:dyDescent="0.3">
      <c r="A925" s="1">
        <v>45352</v>
      </c>
      <c r="B925" t="s">
        <v>381</v>
      </c>
      <c r="C925" t="s">
        <v>238</v>
      </c>
      <c r="D925" t="s">
        <v>16</v>
      </c>
      <c r="E925" t="s">
        <v>697</v>
      </c>
      <c r="F925">
        <v>416</v>
      </c>
    </row>
    <row r="926" spans="1:6" x14ac:dyDescent="0.3">
      <c r="A926" s="1">
        <v>45352</v>
      </c>
      <c r="B926" t="s">
        <v>381</v>
      </c>
      <c r="C926" t="s">
        <v>239</v>
      </c>
      <c r="D926" t="s">
        <v>16</v>
      </c>
      <c r="E926" t="s">
        <v>697</v>
      </c>
      <c r="F926">
        <v>1138</v>
      </c>
    </row>
    <row r="927" spans="1:6" x14ac:dyDescent="0.3">
      <c r="A927" s="1">
        <v>45352</v>
      </c>
      <c r="B927" t="s">
        <v>381</v>
      </c>
      <c r="C927" t="s">
        <v>240</v>
      </c>
      <c r="D927" t="s">
        <v>16</v>
      </c>
      <c r="E927" t="s">
        <v>697</v>
      </c>
      <c r="F927">
        <v>2423267</v>
      </c>
    </row>
    <row r="928" spans="1:6" x14ac:dyDescent="0.3">
      <c r="A928" s="1">
        <v>45352</v>
      </c>
      <c r="B928" t="s">
        <v>381</v>
      </c>
      <c r="C928" t="s">
        <v>274</v>
      </c>
      <c r="D928" t="s">
        <v>16</v>
      </c>
      <c r="E928" t="s">
        <v>697</v>
      </c>
      <c r="F928">
        <v>506</v>
      </c>
    </row>
    <row r="929" spans="1:6" x14ac:dyDescent="0.3">
      <c r="A929" s="1">
        <v>45352</v>
      </c>
      <c r="B929" t="s">
        <v>381</v>
      </c>
      <c r="C929" t="s">
        <v>273</v>
      </c>
      <c r="D929" t="s">
        <v>16</v>
      </c>
      <c r="E929" t="s">
        <v>697</v>
      </c>
      <c r="F929">
        <v>6</v>
      </c>
    </row>
    <row r="930" spans="1:6" x14ac:dyDescent="0.3">
      <c r="A930" s="1">
        <v>45352</v>
      </c>
      <c r="B930" t="s">
        <v>381</v>
      </c>
      <c r="C930" t="s">
        <v>276</v>
      </c>
      <c r="D930" t="s">
        <v>16</v>
      </c>
      <c r="E930" t="s">
        <v>697</v>
      </c>
      <c r="F930">
        <v>572</v>
      </c>
    </row>
    <row r="931" spans="1:6" x14ac:dyDescent="0.3">
      <c r="A931" s="1">
        <v>45352</v>
      </c>
      <c r="B931" t="s">
        <v>381</v>
      </c>
      <c r="C931" t="s">
        <v>275</v>
      </c>
      <c r="D931" t="s">
        <v>16</v>
      </c>
      <c r="E931" t="s">
        <v>697</v>
      </c>
      <c r="F931">
        <v>17</v>
      </c>
    </row>
    <row r="932" spans="1:6" x14ac:dyDescent="0.3">
      <c r="A932" s="1">
        <v>45352</v>
      </c>
      <c r="B932" t="s">
        <v>381</v>
      </c>
      <c r="C932" t="s">
        <v>7</v>
      </c>
      <c r="D932" t="s">
        <v>16</v>
      </c>
      <c r="E932" t="s">
        <v>697</v>
      </c>
      <c r="F932">
        <v>37576</v>
      </c>
    </row>
    <row r="933" spans="1:6" x14ac:dyDescent="0.3">
      <c r="A933" s="1">
        <v>45352</v>
      </c>
      <c r="B933" t="s">
        <v>381</v>
      </c>
      <c r="C933" t="s">
        <v>5</v>
      </c>
      <c r="D933" t="s">
        <v>16</v>
      </c>
      <c r="E933" t="s">
        <v>697</v>
      </c>
      <c r="F933">
        <v>18127</v>
      </c>
    </row>
    <row r="934" spans="1:6" x14ac:dyDescent="0.3">
      <c r="A934" s="1">
        <v>45352</v>
      </c>
      <c r="B934" t="s">
        <v>381</v>
      </c>
      <c r="C934" t="s">
        <v>9</v>
      </c>
      <c r="D934" t="s">
        <v>16</v>
      </c>
      <c r="E934" t="s">
        <v>697</v>
      </c>
      <c r="F934">
        <v>8771</v>
      </c>
    </row>
    <row r="935" spans="1:6" x14ac:dyDescent="0.3">
      <c r="A935" s="1">
        <v>45352</v>
      </c>
      <c r="B935" t="s">
        <v>381</v>
      </c>
      <c r="C935" t="s">
        <v>4</v>
      </c>
      <c r="D935" t="s">
        <v>16</v>
      </c>
      <c r="E935" t="s">
        <v>697</v>
      </c>
      <c r="F935">
        <v>2293</v>
      </c>
    </row>
    <row r="936" spans="1:6" x14ac:dyDescent="0.3">
      <c r="A936" s="1">
        <v>45352</v>
      </c>
      <c r="B936" t="s">
        <v>381</v>
      </c>
      <c r="C936" t="s">
        <v>2</v>
      </c>
      <c r="D936" t="s">
        <v>16</v>
      </c>
      <c r="E936" t="s">
        <v>697</v>
      </c>
      <c r="F936">
        <v>4918</v>
      </c>
    </row>
    <row r="937" spans="1:6" x14ac:dyDescent="0.3">
      <c r="A937" s="1">
        <v>45352</v>
      </c>
      <c r="B937" t="s">
        <v>381</v>
      </c>
      <c r="C937" t="s">
        <v>10</v>
      </c>
      <c r="D937" t="s">
        <v>16</v>
      </c>
      <c r="E937" t="s">
        <v>697</v>
      </c>
      <c r="F937">
        <v>3950</v>
      </c>
    </row>
    <row r="938" spans="1:6" x14ac:dyDescent="0.3">
      <c r="A938" s="1">
        <v>45352</v>
      </c>
      <c r="B938" t="s">
        <v>381</v>
      </c>
      <c r="C938" t="s">
        <v>681</v>
      </c>
      <c r="D938" t="s">
        <v>16</v>
      </c>
      <c r="E938" t="s">
        <v>697</v>
      </c>
      <c r="F938">
        <v>2215</v>
      </c>
    </row>
    <row r="939" spans="1:6" x14ac:dyDescent="0.3">
      <c r="A939" s="1">
        <v>45352</v>
      </c>
      <c r="B939" t="s">
        <v>381</v>
      </c>
      <c r="C939" t="s">
        <v>12</v>
      </c>
      <c r="D939" t="s">
        <v>16</v>
      </c>
      <c r="E939" t="s">
        <v>697</v>
      </c>
      <c r="F939">
        <v>11</v>
      </c>
    </row>
    <row r="940" spans="1:6" x14ac:dyDescent="0.3">
      <c r="A940" s="1">
        <v>45352</v>
      </c>
      <c r="B940" t="s">
        <v>381</v>
      </c>
      <c r="C940" t="s">
        <v>246</v>
      </c>
      <c r="D940" t="s">
        <v>16</v>
      </c>
      <c r="E940" t="s">
        <v>697</v>
      </c>
      <c r="F940">
        <v>12802</v>
      </c>
    </row>
    <row r="941" spans="1:6" x14ac:dyDescent="0.3">
      <c r="A941" s="1">
        <v>45352</v>
      </c>
      <c r="B941" t="s">
        <v>381</v>
      </c>
      <c r="C941" t="s">
        <v>13</v>
      </c>
      <c r="D941" t="s">
        <v>16</v>
      </c>
      <c r="E941" t="s">
        <v>697</v>
      </c>
      <c r="F941">
        <v>2528</v>
      </c>
    </row>
    <row r="942" spans="1:6" x14ac:dyDescent="0.3">
      <c r="A942" s="1">
        <v>45352</v>
      </c>
      <c r="B942" t="s">
        <v>381</v>
      </c>
      <c r="C942" t="s">
        <v>11</v>
      </c>
      <c r="D942" t="s">
        <v>16</v>
      </c>
      <c r="E942" t="s">
        <v>697</v>
      </c>
      <c r="F942">
        <v>1920</v>
      </c>
    </row>
    <row r="943" spans="1:6" x14ac:dyDescent="0.3">
      <c r="A943" s="1">
        <v>45352</v>
      </c>
      <c r="B943" t="s">
        <v>381</v>
      </c>
      <c r="C943" t="s">
        <v>15</v>
      </c>
      <c r="D943" t="s">
        <v>16</v>
      </c>
      <c r="E943" t="s">
        <v>697</v>
      </c>
      <c r="F943">
        <v>256</v>
      </c>
    </row>
    <row r="944" spans="1:6" x14ac:dyDescent="0.3">
      <c r="A944" s="1">
        <v>45352</v>
      </c>
      <c r="B944" t="s">
        <v>381</v>
      </c>
      <c r="C944" t="s">
        <v>250</v>
      </c>
      <c r="D944" t="s">
        <v>16</v>
      </c>
      <c r="E944" t="s">
        <v>697</v>
      </c>
      <c r="F944">
        <v>1392</v>
      </c>
    </row>
    <row r="945" spans="1:6" x14ac:dyDescent="0.3">
      <c r="A945" s="1">
        <v>45352</v>
      </c>
      <c r="B945" t="s">
        <v>381</v>
      </c>
      <c r="C945" t="s">
        <v>236</v>
      </c>
      <c r="D945" t="s">
        <v>16</v>
      </c>
      <c r="E945" t="s">
        <v>697</v>
      </c>
      <c r="F945">
        <v>423</v>
      </c>
    </row>
    <row r="946" spans="1:6" x14ac:dyDescent="0.3">
      <c r="A946" s="1">
        <v>45352</v>
      </c>
      <c r="B946" t="s">
        <v>381</v>
      </c>
      <c r="C946" t="s">
        <v>253</v>
      </c>
      <c r="D946" t="s">
        <v>16</v>
      </c>
      <c r="E946" t="s">
        <v>697</v>
      </c>
      <c r="F946">
        <v>2546</v>
      </c>
    </row>
    <row r="947" spans="1:6" x14ac:dyDescent="0.3">
      <c r="A947" s="1">
        <v>45352</v>
      </c>
      <c r="B947" t="s">
        <v>381</v>
      </c>
      <c r="C947" t="s">
        <v>255</v>
      </c>
      <c r="D947" t="s">
        <v>16</v>
      </c>
      <c r="E947" t="s">
        <v>697</v>
      </c>
      <c r="F947">
        <v>6830</v>
      </c>
    </row>
    <row r="948" spans="1:6" x14ac:dyDescent="0.3">
      <c r="A948" s="1">
        <v>45352</v>
      </c>
      <c r="B948" t="s">
        <v>381</v>
      </c>
      <c r="C948" t="s">
        <v>257</v>
      </c>
      <c r="D948" t="s">
        <v>16</v>
      </c>
      <c r="E948" t="s">
        <v>697</v>
      </c>
      <c r="F948">
        <v>1455</v>
      </c>
    </row>
    <row r="949" spans="1:6" x14ac:dyDescent="0.3">
      <c r="A949" s="1">
        <v>45352</v>
      </c>
      <c r="B949" t="s">
        <v>381</v>
      </c>
      <c r="C949" t="s">
        <v>259</v>
      </c>
      <c r="D949" t="s">
        <v>16</v>
      </c>
      <c r="E949" t="s">
        <v>697</v>
      </c>
      <c r="F949">
        <v>2505</v>
      </c>
    </row>
    <row r="950" spans="1:6" x14ac:dyDescent="0.3">
      <c r="A950" s="1">
        <v>45352</v>
      </c>
      <c r="B950" t="s">
        <v>381</v>
      </c>
      <c r="C950" t="s">
        <v>260</v>
      </c>
      <c r="D950" t="s">
        <v>16</v>
      </c>
      <c r="E950" t="s">
        <v>697</v>
      </c>
      <c r="F950">
        <v>350</v>
      </c>
    </row>
    <row r="951" spans="1:6" x14ac:dyDescent="0.3">
      <c r="A951" s="1">
        <v>45352</v>
      </c>
      <c r="B951" t="s">
        <v>381</v>
      </c>
      <c r="C951" t="s">
        <v>262</v>
      </c>
      <c r="D951" t="s">
        <v>16</v>
      </c>
      <c r="E951" t="s">
        <v>697</v>
      </c>
      <c r="F951">
        <v>1359</v>
      </c>
    </row>
    <row r="952" spans="1:6" x14ac:dyDescent="0.3">
      <c r="A952" s="1">
        <v>45352</v>
      </c>
      <c r="B952" t="s">
        <v>381</v>
      </c>
      <c r="C952" t="s">
        <v>263</v>
      </c>
      <c r="D952" t="s">
        <v>16</v>
      </c>
      <c r="E952" t="s">
        <v>697</v>
      </c>
      <c r="F952">
        <v>0</v>
      </c>
    </row>
    <row r="953" spans="1:6" x14ac:dyDescent="0.3">
      <c r="A953" s="1">
        <v>45352</v>
      </c>
      <c r="B953" t="s">
        <v>381</v>
      </c>
      <c r="C953" t="s">
        <v>265</v>
      </c>
      <c r="D953" t="s">
        <v>16</v>
      </c>
      <c r="E953" t="s">
        <v>697</v>
      </c>
      <c r="F953">
        <v>3</v>
      </c>
    </row>
    <row r="954" spans="1:6" x14ac:dyDescent="0.3">
      <c r="A954" s="1">
        <v>45352</v>
      </c>
      <c r="B954" t="s">
        <v>386</v>
      </c>
      <c r="C954" t="s">
        <v>14</v>
      </c>
      <c r="D954" t="s">
        <v>19</v>
      </c>
      <c r="E954" t="s">
        <v>703</v>
      </c>
      <c r="F954">
        <v>42482</v>
      </c>
    </row>
    <row r="955" spans="1:6" x14ac:dyDescent="0.3">
      <c r="A955" s="1">
        <v>45352</v>
      </c>
      <c r="B955" t="s">
        <v>386</v>
      </c>
      <c r="C955" t="s">
        <v>6</v>
      </c>
      <c r="D955" t="s">
        <v>19</v>
      </c>
      <c r="E955" t="s">
        <v>703</v>
      </c>
      <c r="F955">
        <v>39724</v>
      </c>
    </row>
    <row r="956" spans="1:6" x14ac:dyDescent="0.3">
      <c r="A956" s="1">
        <v>45352</v>
      </c>
      <c r="B956" t="s">
        <v>386</v>
      </c>
      <c r="C956" t="s">
        <v>3</v>
      </c>
      <c r="D956" t="s">
        <v>19</v>
      </c>
      <c r="E956" t="s">
        <v>703</v>
      </c>
      <c r="F956">
        <v>24798</v>
      </c>
    </row>
    <row r="957" spans="1:6" x14ac:dyDescent="0.3">
      <c r="A957" s="1">
        <v>45352</v>
      </c>
      <c r="B957" t="s">
        <v>386</v>
      </c>
      <c r="C957" t="s">
        <v>8</v>
      </c>
      <c r="D957" t="s">
        <v>19</v>
      </c>
      <c r="E957" t="s">
        <v>703</v>
      </c>
      <c r="F957">
        <v>1899</v>
      </c>
    </row>
    <row r="958" spans="1:6" x14ac:dyDescent="0.3">
      <c r="A958" s="1">
        <v>45352</v>
      </c>
      <c r="B958" t="s">
        <v>386</v>
      </c>
      <c r="C958" t="s">
        <v>237</v>
      </c>
      <c r="D958" t="s">
        <v>19</v>
      </c>
      <c r="E958" t="s">
        <v>703</v>
      </c>
      <c r="F958">
        <v>383</v>
      </c>
    </row>
    <row r="959" spans="1:6" x14ac:dyDescent="0.3">
      <c r="A959" s="1">
        <v>45352</v>
      </c>
      <c r="B959" t="s">
        <v>386</v>
      </c>
      <c r="C959" t="s">
        <v>238</v>
      </c>
      <c r="D959" t="s">
        <v>19</v>
      </c>
      <c r="E959" t="s">
        <v>703</v>
      </c>
      <c r="F959">
        <v>203</v>
      </c>
    </row>
    <row r="960" spans="1:6" x14ac:dyDescent="0.3">
      <c r="A960" s="1">
        <v>45352</v>
      </c>
      <c r="B960" t="s">
        <v>386</v>
      </c>
      <c r="C960" t="s">
        <v>239</v>
      </c>
      <c r="D960" t="s">
        <v>19</v>
      </c>
      <c r="E960" t="s">
        <v>703</v>
      </c>
      <c r="F960">
        <v>1313</v>
      </c>
    </row>
    <row r="961" spans="1:6" x14ac:dyDescent="0.3">
      <c r="A961" s="1">
        <v>45352</v>
      </c>
      <c r="B961" t="s">
        <v>386</v>
      </c>
      <c r="C961" t="s">
        <v>240</v>
      </c>
      <c r="D961" t="s">
        <v>19</v>
      </c>
      <c r="E961" t="s">
        <v>703</v>
      </c>
      <c r="F961">
        <v>8425944</v>
      </c>
    </row>
    <row r="962" spans="1:6" x14ac:dyDescent="0.3">
      <c r="A962" s="1">
        <v>45352</v>
      </c>
      <c r="B962" t="s">
        <v>386</v>
      </c>
      <c r="C962" t="s">
        <v>274</v>
      </c>
      <c r="D962" t="s">
        <v>19</v>
      </c>
      <c r="E962" t="s">
        <v>703</v>
      </c>
      <c r="F962">
        <v>1203</v>
      </c>
    </row>
    <row r="963" spans="1:6" x14ac:dyDescent="0.3">
      <c r="A963" s="1">
        <v>45352</v>
      </c>
      <c r="B963" t="s">
        <v>386</v>
      </c>
      <c r="C963" t="s">
        <v>273</v>
      </c>
      <c r="D963" t="s">
        <v>19</v>
      </c>
      <c r="E963" t="s">
        <v>703</v>
      </c>
      <c r="F963">
        <v>91</v>
      </c>
    </row>
    <row r="964" spans="1:6" x14ac:dyDescent="0.3">
      <c r="A964" s="1">
        <v>45352</v>
      </c>
      <c r="B964" t="s">
        <v>386</v>
      </c>
      <c r="C964" t="s">
        <v>276</v>
      </c>
      <c r="D964" t="s">
        <v>19</v>
      </c>
      <c r="E964" t="s">
        <v>703</v>
      </c>
      <c r="F964">
        <v>1385</v>
      </c>
    </row>
    <row r="965" spans="1:6" x14ac:dyDescent="0.3">
      <c r="A965" s="1">
        <v>45352</v>
      </c>
      <c r="B965" t="s">
        <v>386</v>
      </c>
      <c r="C965" t="s">
        <v>275</v>
      </c>
      <c r="D965" t="s">
        <v>19</v>
      </c>
      <c r="E965" t="s">
        <v>703</v>
      </c>
      <c r="F965">
        <v>234</v>
      </c>
    </row>
    <row r="966" spans="1:6" x14ac:dyDescent="0.3">
      <c r="A966" s="1">
        <v>45352</v>
      </c>
      <c r="B966" t="s">
        <v>386</v>
      </c>
      <c r="C966" t="s">
        <v>7</v>
      </c>
      <c r="D966" t="s">
        <v>19</v>
      </c>
      <c r="E966" t="s">
        <v>703</v>
      </c>
      <c r="F966">
        <v>38970</v>
      </c>
    </row>
    <row r="967" spans="1:6" x14ac:dyDescent="0.3">
      <c r="A967" s="1">
        <v>45352</v>
      </c>
      <c r="B967" t="s">
        <v>386</v>
      </c>
      <c r="C967" t="s">
        <v>5</v>
      </c>
      <c r="D967" t="s">
        <v>19</v>
      </c>
      <c r="E967" t="s">
        <v>703</v>
      </c>
      <c r="F967">
        <v>18058</v>
      </c>
    </row>
    <row r="968" spans="1:6" x14ac:dyDescent="0.3">
      <c r="A968" s="1">
        <v>45352</v>
      </c>
      <c r="B968" t="s">
        <v>386</v>
      </c>
      <c r="C968" t="s">
        <v>9</v>
      </c>
      <c r="D968" t="s">
        <v>19</v>
      </c>
      <c r="E968" t="s">
        <v>703</v>
      </c>
      <c r="F968">
        <v>11541</v>
      </c>
    </row>
    <row r="969" spans="1:6" x14ac:dyDescent="0.3">
      <c r="A969" s="1">
        <v>45352</v>
      </c>
      <c r="B969" t="s">
        <v>386</v>
      </c>
      <c r="C969" t="s">
        <v>4</v>
      </c>
      <c r="D969" t="s">
        <v>19</v>
      </c>
      <c r="E969" t="s">
        <v>703</v>
      </c>
      <c r="F969">
        <v>1989</v>
      </c>
    </row>
    <row r="970" spans="1:6" x14ac:dyDescent="0.3">
      <c r="A970" s="1">
        <v>45352</v>
      </c>
      <c r="B970" t="s">
        <v>386</v>
      </c>
      <c r="C970" t="s">
        <v>2</v>
      </c>
      <c r="D970" t="s">
        <v>19</v>
      </c>
      <c r="E970" t="s">
        <v>703</v>
      </c>
      <c r="F970">
        <v>3482</v>
      </c>
    </row>
    <row r="971" spans="1:6" x14ac:dyDescent="0.3">
      <c r="A971" s="1">
        <v>45352</v>
      </c>
      <c r="B971" t="s">
        <v>386</v>
      </c>
      <c r="C971" t="s">
        <v>10</v>
      </c>
      <c r="D971" t="s">
        <v>19</v>
      </c>
      <c r="E971" t="s">
        <v>703</v>
      </c>
      <c r="F971">
        <v>4884</v>
      </c>
    </row>
    <row r="972" spans="1:6" x14ac:dyDescent="0.3">
      <c r="A972" s="1">
        <v>45352</v>
      </c>
      <c r="B972" t="s">
        <v>386</v>
      </c>
      <c r="C972" t="s">
        <v>681</v>
      </c>
      <c r="D972" t="s">
        <v>19</v>
      </c>
      <c r="E972" t="s">
        <v>703</v>
      </c>
      <c r="F972">
        <v>1941</v>
      </c>
    </row>
    <row r="973" spans="1:6" x14ac:dyDescent="0.3">
      <c r="A973" s="1">
        <v>45352</v>
      </c>
      <c r="B973" t="s">
        <v>386</v>
      </c>
      <c r="C973" t="s">
        <v>12</v>
      </c>
      <c r="D973" t="s">
        <v>19</v>
      </c>
      <c r="E973" t="s">
        <v>703</v>
      </c>
      <c r="F973">
        <v>129</v>
      </c>
    </row>
    <row r="974" spans="1:6" x14ac:dyDescent="0.3">
      <c r="A974" s="1">
        <v>45352</v>
      </c>
      <c r="B974" t="s">
        <v>386</v>
      </c>
      <c r="C974" t="s">
        <v>246</v>
      </c>
      <c r="D974" t="s">
        <v>19</v>
      </c>
      <c r="E974" t="s">
        <v>703</v>
      </c>
      <c r="F974">
        <v>12552</v>
      </c>
    </row>
    <row r="975" spans="1:6" x14ac:dyDescent="0.3">
      <c r="A975" s="1">
        <v>45352</v>
      </c>
      <c r="B975" t="s">
        <v>386</v>
      </c>
      <c r="C975" t="s">
        <v>13</v>
      </c>
      <c r="D975" t="s">
        <v>19</v>
      </c>
      <c r="E975" t="s">
        <v>703</v>
      </c>
      <c r="F975">
        <v>3570</v>
      </c>
    </row>
    <row r="976" spans="1:6" x14ac:dyDescent="0.3">
      <c r="A976" s="1">
        <v>45352</v>
      </c>
      <c r="B976" t="s">
        <v>386</v>
      </c>
      <c r="C976" t="s">
        <v>11</v>
      </c>
      <c r="D976" t="s">
        <v>19</v>
      </c>
      <c r="E976" t="s">
        <v>703</v>
      </c>
      <c r="F976">
        <v>1562</v>
      </c>
    </row>
    <row r="977" spans="1:6" x14ac:dyDescent="0.3">
      <c r="A977" s="1">
        <v>45352</v>
      </c>
      <c r="B977" t="s">
        <v>386</v>
      </c>
      <c r="C977" t="s">
        <v>15</v>
      </c>
      <c r="D977" t="s">
        <v>19</v>
      </c>
      <c r="E977" t="s">
        <v>703</v>
      </c>
      <c r="F977">
        <v>173</v>
      </c>
    </row>
    <row r="978" spans="1:6" x14ac:dyDescent="0.3">
      <c r="A978" s="1">
        <v>45352</v>
      </c>
      <c r="B978" t="s">
        <v>386</v>
      </c>
      <c r="C978" t="s">
        <v>250</v>
      </c>
      <c r="D978" t="s">
        <v>19</v>
      </c>
      <c r="E978" t="s">
        <v>703</v>
      </c>
      <c r="F978">
        <v>735</v>
      </c>
    </row>
    <row r="979" spans="1:6" x14ac:dyDescent="0.3">
      <c r="A979" s="1">
        <v>45352</v>
      </c>
      <c r="B979" t="s">
        <v>386</v>
      </c>
      <c r="C979" t="s">
        <v>236</v>
      </c>
      <c r="D979" t="s">
        <v>19</v>
      </c>
      <c r="E979" t="s">
        <v>703</v>
      </c>
      <c r="F979">
        <v>62</v>
      </c>
    </row>
    <row r="980" spans="1:6" x14ac:dyDescent="0.3">
      <c r="A980" s="1">
        <v>45352</v>
      </c>
      <c r="B980" t="s">
        <v>386</v>
      </c>
      <c r="C980" t="s">
        <v>253</v>
      </c>
      <c r="D980" t="s">
        <v>19</v>
      </c>
      <c r="E980" t="s">
        <v>703</v>
      </c>
      <c r="F980">
        <v>2468</v>
      </c>
    </row>
    <row r="981" spans="1:6" x14ac:dyDescent="0.3">
      <c r="A981" s="1">
        <v>45352</v>
      </c>
      <c r="B981" t="s">
        <v>386</v>
      </c>
      <c r="C981" t="s">
        <v>255</v>
      </c>
      <c r="D981" t="s">
        <v>19</v>
      </c>
      <c r="E981" t="s">
        <v>703</v>
      </c>
      <c r="F981">
        <v>8228</v>
      </c>
    </row>
    <row r="982" spans="1:6" x14ac:dyDescent="0.3">
      <c r="A982" s="1">
        <v>45352</v>
      </c>
      <c r="B982" t="s">
        <v>386</v>
      </c>
      <c r="C982" t="s">
        <v>257</v>
      </c>
      <c r="D982" t="s">
        <v>19</v>
      </c>
      <c r="E982" t="s">
        <v>703</v>
      </c>
      <c r="F982">
        <v>3856</v>
      </c>
    </row>
    <row r="983" spans="1:6" x14ac:dyDescent="0.3">
      <c r="A983" s="1">
        <v>45352</v>
      </c>
      <c r="B983" t="s">
        <v>386</v>
      </c>
      <c r="C983" t="s">
        <v>259</v>
      </c>
      <c r="D983" t="s">
        <v>19</v>
      </c>
      <c r="E983" t="s">
        <v>703</v>
      </c>
      <c r="F983">
        <v>1399</v>
      </c>
    </row>
    <row r="984" spans="1:6" x14ac:dyDescent="0.3">
      <c r="A984" s="1">
        <v>45352</v>
      </c>
      <c r="B984" t="s">
        <v>386</v>
      </c>
      <c r="C984" t="s">
        <v>260</v>
      </c>
      <c r="D984" t="s">
        <v>19</v>
      </c>
      <c r="E984" t="s">
        <v>703</v>
      </c>
      <c r="F984">
        <v>1007</v>
      </c>
    </row>
    <row r="985" spans="1:6" x14ac:dyDescent="0.3">
      <c r="A985" s="1">
        <v>45352</v>
      </c>
      <c r="B985" t="s">
        <v>386</v>
      </c>
      <c r="C985" t="s">
        <v>262</v>
      </c>
      <c r="D985" t="s">
        <v>19</v>
      </c>
      <c r="E985" t="s">
        <v>703</v>
      </c>
      <c r="F985">
        <v>895</v>
      </c>
    </row>
    <row r="986" spans="1:6" x14ac:dyDescent="0.3">
      <c r="A986" s="1">
        <v>45352</v>
      </c>
      <c r="B986" t="s">
        <v>386</v>
      </c>
      <c r="C986" t="s">
        <v>263</v>
      </c>
      <c r="D986" t="s">
        <v>19</v>
      </c>
      <c r="E986" t="s">
        <v>703</v>
      </c>
      <c r="F986">
        <v>33</v>
      </c>
    </row>
    <row r="987" spans="1:6" x14ac:dyDescent="0.3">
      <c r="A987" s="1">
        <v>45352</v>
      </c>
      <c r="B987" t="s">
        <v>386</v>
      </c>
      <c r="C987" t="s">
        <v>265</v>
      </c>
      <c r="D987" t="s">
        <v>19</v>
      </c>
      <c r="E987" t="s">
        <v>703</v>
      </c>
      <c r="F987">
        <v>77</v>
      </c>
    </row>
    <row r="988" spans="1:6" x14ac:dyDescent="0.3">
      <c r="A988" s="1">
        <v>45352</v>
      </c>
      <c r="B988" t="s">
        <v>542</v>
      </c>
      <c r="C988" t="s">
        <v>14</v>
      </c>
      <c r="D988" t="s">
        <v>16</v>
      </c>
      <c r="E988" t="s">
        <v>697</v>
      </c>
      <c r="F988">
        <v>37176</v>
      </c>
    </row>
    <row r="989" spans="1:6" x14ac:dyDescent="0.3">
      <c r="A989" s="1">
        <v>45352</v>
      </c>
      <c r="B989" t="s">
        <v>542</v>
      </c>
      <c r="C989" t="s">
        <v>6</v>
      </c>
      <c r="D989" t="s">
        <v>16</v>
      </c>
      <c r="E989" t="s">
        <v>697</v>
      </c>
      <c r="F989">
        <v>35235</v>
      </c>
    </row>
    <row r="990" spans="1:6" x14ac:dyDescent="0.3">
      <c r="A990" s="1">
        <v>45352</v>
      </c>
      <c r="B990" t="s">
        <v>542</v>
      </c>
      <c r="C990" t="s">
        <v>3</v>
      </c>
      <c r="D990" t="s">
        <v>16</v>
      </c>
      <c r="E990" t="s">
        <v>697</v>
      </c>
      <c r="F990">
        <v>25332</v>
      </c>
    </row>
    <row r="991" spans="1:6" x14ac:dyDescent="0.3">
      <c r="A991" s="1">
        <v>45352</v>
      </c>
      <c r="B991" t="s">
        <v>542</v>
      </c>
      <c r="C991" t="s">
        <v>8</v>
      </c>
      <c r="D991" t="s">
        <v>16</v>
      </c>
      <c r="E991" t="s">
        <v>697</v>
      </c>
      <c r="F991">
        <v>1941</v>
      </c>
    </row>
    <row r="992" spans="1:6" x14ac:dyDescent="0.3">
      <c r="A992" s="1">
        <v>45352</v>
      </c>
      <c r="B992" t="s">
        <v>542</v>
      </c>
      <c r="C992" t="s">
        <v>237</v>
      </c>
      <c r="D992" t="s">
        <v>16</v>
      </c>
      <c r="E992" t="s">
        <v>697</v>
      </c>
      <c r="F992">
        <v>443</v>
      </c>
    </row>
    <row r="993" spans="1:6" x14ac:dyDescent="0.3">
      <c r="A993" s="1">
        <v>45352</v>
      </c>
      <c r="B993" t="s">
        <v>542</v>
      </c>
      <c r="C993" t="s">
        <v>238</v>
      </c>
      <c r="D993" t="s">
        <v>16</v>
      </c>
      <c r="E993" t="s">
        <v>697</v>
      </c>
      <c r="F993">
        <v>378</v>
      </c>
    </row>
    <row r="994" spans="1:6" x14ac:dyDescent="0.3">
      <c r="A994" s="1">
        <v>45352</v>
      </c>
      <c r="B994" t="s">
        <v>542</v>
      </c>
      <c r="C994" t="s">
        <v>239</v>
      </c>
      <c r="D994" t="s">
        <v>16</v>
      </c>
      <c r="E994" t="s">
        <v>697</v>
      </c>
      <c r="F994">
        <v>1120</v>
      </c>
    </row>
    <row r="995" spans="1:6" x14ac:dyDescent="0.3">
      <c r="A995" s="1">
        <v>45352</v>
      </c>
      <c r="B995" t="s">
        <v>542</v>
      </c>
      <c r="C995" t="s">
        <v>240</v>
      </c>
      <c r="D995" t="s">
        <v>16</v>
      </c>
      <c r="E995" t="s">
        <v>697</v>
      </c>
      <c r="F995">
        <v>2189539</v>
      </c>
    </row>
    <row r="996" spans="1:6" x14ac:dyDescent="0.3">
      <c r="A996" s="1">
        <v>45352</v>
      </c>
      <c r="B996" t="s">
        <v>542</v>
      </c>
      <c r="C996" t="s">
        <v>274</v>
      </c>
      <c r="D996" t="s">
        <v>16</v>
      </c>
      <c r="E996" t="s">
        <v>697</v>
      </c>
      <c r="F996">
        <v>503</v>
      </c>
    </row>
    <row r="997" spans="1:6" x14ac:dyDescent="0.3">
      <c r="A997" s="1">
        <v>45352</v>
      </c>
      <c r="B997" t="s">
        <v>542</v>
      </c>
      <c r="C997" t="s">
        <v>273</v>
      </c>
      <c r="D997" t="s">
        <v>16</v>
      </c>
      <c r="E997" t="s">
        <v>697</v>
      </c>
      <c r="F997">
        <v>9</v>
      </c>
    </row>
    <row r="998" spans="1:6" x14ac:dyDescent="0.3">
      <c r="A998" s="1">
        <v>45352</v>
      </c>
      <c r="B998" t="s">
        <v>542</v>
      </c>
      <c r="C998" t="s">
        <v>276</v>
      </c>
      <c r="D998" t="s">
        <v>16</v>
      </c>
      <c r="E998" t="s">
        <v>697</v>
      </c>
      <c r="F998">
        <v>572</v>
      </c>
    </row>
    <row r="999" spans="1:6" x14ac:dyDescent="0.3">
      <c r="A999" s="1">
        <v>45352</v>
      </c>
      <c r="B999" t="s">
        <v>542</v>
      </c>
      <c r="C999" t="s">
        <v>275</v>
      </c>
      <c r="D999" t="s">
        <v>16</v>
      </c>
      <c r="E999" t="s">
        <v>697</v>
      </c>
      <c r="F999">
        <v>14</v>
      </c>
    </row>
    <row r="1000" spans="1:6" x14ac:dyDescent="0.3">
      <c r="A1000" s="1">
        <v>45352</v>
      </c>
      <c r="B1000" t="s">
        <v>542</v>
      </c>
      <c r="C1000" t="s">
        <v>7</v>
      </c>
      <c r="D1000" t="s">
        <v>16</v>
      </c>
      <c r="E1000" t="s">
        <v>697</v>
      </c>
      <c r="F1000">
        <v>34005</v>
      </c>
    </row>
    <row r="1001" spans="1:6" x14ac:dyDescent="0.3">
      <c r="A1001" s="1">
        <v>45352</v>
      </c>
      <c r="B1001" t="s">
        <v>542</v>
      </c>
      <c r="C1001" t="s">
        <v>5</v>
      </c>
      <c r="D1001" t="s">
        <v>16</v>
      </c>
      <c r="E1001" t="s">
        <v>697</v>
      </c>
      <c r="F1001">
        <v>9412</v>
      </c>
    </row>
    <row r="1002" spans="1:6" x14ac:dyDescent="0.3">
      <c r="A1002" s="1">
        <v>45352</v>
      </c>
      <c r="B1002" t="s">
        <v>542</v>
      </c>
      <c r="C1002" t="s">
        <v>9</v>
      </c>
      <c r="D1002" t="s">
        <v>16</v>
      </c>
      <c r="E1002" t="s">
        <v>697</v>
      </c>
      <c r="F1002">
        <v>7810</v>
      </c>
    </row>
    <row r="1003" spans="1:6" x14ac:dyDescent="0.3">
      <c r="A1003" s="1">
        <v>45352</v>
      </c>
      <c r="B1003" t="s">
        <v>542</v>
      </c>
      <c r="C1003" t="s">
        <v>4</v>
      </c>
      <c r="D1003" t="s">
        <v>16</v>
      </c>
      <c r="E1003" t="s">
        <v>697</v>
      </c>
      <c r="F1003">
        <v>2058</v>
      </c>
    </row>
    <row r="1004" spans="1:6" x14ac:dyDescent="0.3">
      <c r="A1004" s="1">
        <v>45352</v>
      </c>
      <c r="B1004" t="s">
        <v>542</v>
      </c>
      <c r="C1004" t="s">
        <v>2</v>
      </c>
      <c r="D1004" t="s">
        <v>16</v>
      </c>
      <c r="E1004" t="s">
        <v>697</v>
      </c>
      <c r="F1004">
        <v>4371</v>
      </c>
    </row>
    <row r="1005" spans="1:6" x14ac:dyDescent="0.3">
      <c r="A1005" s="1">
        <v>45352</v>
      </c>
      <c r="B1005" t="s">
        <v>542</v>
      </c>
      <c r="C1005" t="s">
        <v>10</v>
      </c>
      <c r="D1005" t="s">
        <v>16</v>
      </c>
      <c r="E1005" t="s">
        <v>697</v>
      </c>
      <c r="F1005">
        <v>4179</v>
      </c>
    </row>
    <row r="1006" spans="1:6" x14ac:dyDescent="0.3">
      <c r="A1006" s="1">
        <v>45352</v>
      </c>
      <c r="B1006" t="s">
        <v>542</v>
      </c>
      <c r="C1006" t="s">
        <v>681</v>
      </c>
      <c r="D1006" t="s">
        <v>16</v>
      </c>
      <c r="E1006" t="s">
        <v>697</v>
      </c>
      <c r="F1006">
        <v>1597</v>
      </c>
    </row>
    <row r="1007" spans="1:6" x14ac:dyDescent="0.3">
      <c r="A1007" s="1">
        <v>45352</v>
      </c>
      <c r="B1007" t="s">
        <v>542</v>
      </c>
      <c r="C1007" t="s">
        <v>12</v>
      </c>
      <c r="D1007" t="s">
        <v>16</v>
      </c>
      <c r="E1007" t="s">
        <v>697</v>
      </c>
      <c r="F1007">
        <v>4</v>
      </c>
    </row>
    <row r="1008" spans="1:6" x14ac:dyDescent="0.3">
      <c r="A1008" s="1">
        <v>45352</v>
      </c>
      <c r="B1008" t="s">
        <v>542</v>
      </c>
      <c r="C1008" t="s">
        <v>246</v>
      </c>
      <c r="D1008" t="s">
        <v>16</v>
      </c>
      <c r="E1008" t="s">
        <v>697</v>
      </c>
      <c r="F1008">
        <v>9905</v>
      </c>
    </row>
    <row r="1009" spans="1:6" x14ac:dyDescent="0.3">
      <c r="A1009" s="1">
        <v>45352</v>
      </c>
      <c r="B1009" t="s">
        <v>542</v>
      </c>
      <c r="C1009" t="s">
        <v>13</v>
      </c>
      <c r="D1009" t="s">
        <v>16</v>
      </c>
      <c r="E1009" t="s">
        <v>697</v>
      </c>
      <c r="F1009">
        <v>5116</v>
      </c>
    </row>
    <row r="1010" spans="1:6" x14ac:dyDescent="0.3">
      <c r="A1010" s="1">
        <v>45352</v>
      </c>
      <c r="B1010" t="s">
        <v>542</v>
      </c>
      <c r="C1010" t="s">
        <v>11</v>
      </c>
      <c r="D1010" t="s">
        <v>16</v>
      </c>
      <c r="E1010" t="s">
        <v>697</v>
      </c>
      <c r="F1010">
        <v>3162</v>
      </c>
    </row>
    <row r="1011" spans="1:6" x14ac:dyDescent="0.3">
      <c r="A1011" s="1">
        <v>45352</v>
      </c>
      <c r="B1011" t="s">
        <v>542</v>
      </c>
      <c r="C1011" t="s">
        <v>15</v>
      </c>
      <c r="D1011" t="s">
        <v>16</v>
      </c>
      <c r="E1011" t="s">
        <v>697</v>
      </c>
      <c r="F1011">
        <v>150</v>
      </c>
    </row>
    <row r="1012" spans="1:6" x14ac:dyDescent="0.3">
      <c r="A1012" s="1">
        <v>45352</v>
      </c>
      <c r="B1012" t="s">
        <v>542</v>
      </c>
      <c r="C1012" t="s">
        <v>250</v>
      </c>
      <c r="D1012" t="s">
        <v>16</v>
      </c>
      <c r="E1012" t="s">
        <v>697</v>
      </c>
      <c r="F1012">
        <v>1130</v>
      </c>
    </row>
    <row r="1013" spans="1:6" x14ac:dyDescent="0.3">
      <c r="A1013" s="1">
        <v>45352</v>
      </c>
      <c r="B1013" t="s">
        <v>542</v>
      </c>
      <c r="C1013" t="s">
        <v>236</v>
      </c>
      <c r="D1013" t="s">
        <v>16</v>
      </c>
      <c r="E1013" t="s">
        <v>697</v>
      </c>
      <c r="F1013">
        <v>223</v>
      </c>
    </row>
    <row r="1014" spans="1:6" x14ac:dyDescent="0.3">
      <c r="A1014" s="1">
        <v>45352</v>
      </c>
      <c r="B1014" t="s">
        <v>542</v>
      </c>
      <c r="C1014" t="s">
        <v>253</v>
      </c>
      <c r="D1014" t="s">
        <v>16</v>
      </c>
      <c r="E1014" t="s">
        <v>697</v>
      </c>
      <c r="F1014">
        <v>1500</v>
      </c>
    </row>
    <row r="1015" spans="1:6" x14ac:dyDescent="0.3">
      <c r="A1015" s="1">
        <v>45352</v>
      </c>
      <c r="B1015" t="s">
        <v>542</v>
      </c>
      <c r="C1015" t="s">
        <v>255</v>
      </c>
      <c r="D1015" t="s">
        <v>16</v>
      </c>
      <c r="E1015" t="s">
        <v>697</v>
      </c>
      <c r="F1015">
        <v>4265</v>
      </c>
    </row>
    <row r="1016" spans="1:6" x14ac:dyDescent="0.3">
      <c r="A1016" s="1">
        <v>45352</v>
      </c>
      <c r="B1016" t="s">
        <v>542</v>
      </c>
      <c r="C1016" t="s">
        <v>257</v>
      </c>
      <c r="D1016" t="s">
        <v>16</v>
      </c>
      <c r="E1016" t="s">
        <v>697</v>
      </c>
      <c r="F1016">
        <v>2290</v>
      </c>
    </row>
    <row r="1017" spans="1:6" x14ac:dyDescent="0.3">
      <c r="A1017" s="1">
        <v>45352</v>
      </c>
      <c r="B1017" t="s">
        <v>542</v>
      </c>
      <c r="C1017" t="s">
        <v>259</v>
      </c>
      <c r="D1017" t="s">
        <v>16</v>
      </c>
      <c r="E1017" t="s">
        <v>697</v>
      </c>
      <c r="F1017">
        <v>36</v>
      </c>
    </row>
    <row r="1018" spans="1:6" x14ac:dyDescent="0.3">
      <c r="A1018" s="1">
        <v>45352</v>
      </c>
      <c r="B1018" t="s">
        <v>542</v>
      </c>
      <c r="C1018" t="s">
        <v>260</v>
      </c>
      <c r="D1018" t="s">
        <v>16</v>
      </c>
      <c r="E1018" t="s">
        <v>697</v>
      </c>
      <c r="F1018">
        <v>547</v>
      </c>
    </row>
    <row r="1019" spans="1:6" x14ac:dyDescent="0.3">
      <c r="A1019" s="1">
        <v>45352</v>
      </c>
      <c r="B1019" t="s">
        <v>542</v>
      </c>
      <c r="C1019" t="s">
        <v>262</v>
      </c>
      <c r="D1019" t="s">
        <v>16</v>
      </c>
      <c r="E1019" t="s">
        <v>697</v>
      </c>
      <c r="F1019">
        <v>109</v>
      </c>
    </row>
    <row r="1020" spans="1:6" x14ac:dyDescent="0.3">
      <c r="A1020" s="1">
        <v>45352</v>
      </c>
      <c r="B1020" t="s">
        <v>542</v>
      </c>
      <c r="C1020" t="s">
        <v>263</v>
      </c>
      <c r="D1020" t="s">
        <v>16</v>
      </c>
      <c r="E1020" t="s">
        <v>697</v>
      </c>
      <c r="F1020">
        <v>0</v>
      </c>
    </row>
    <row r="1021" spans="1:6" x14ac:dyDescent="0.3">
      <c r="A1021" s="1">
        <v>45352</v>
      </c>
      <c r="B1021" t="s">
        <v>542</v>
      </c>
      <c r="C1021" t="s">
        <v>265</v>
      </c>
      <c r="D1021" t="s">
        <v>16</v>
      </c>
      <c r="E1021" t="s">
        <v>697</v>
      </c>
      <c r="F1021">
        <v>5</v>
      </c>
    </row>
    <row r="1022" spans="1:6" x14ac:dyDescent="0.3">
      <c r="A1022" s="1">
        <v>45352</v>
      </c>
      <c r="B1022" t="s">
        <v>544</v>
      </c>
      <c r="C1022" t="s">
        <v>14</v>
      </c>
      <c r="D1022" t="s">
        <v>26</v>
      </c>
      <c r="E1022" t="s">
        <v>703</v>
      </c>
      <c r="F1022">
        <v>34922</v>
      </c>
    </row>
    <row r="1023" spans="1:6" x14ac:dyDescent="0.3">
      <c r="A1023" s="1">
        <v>45352</v>
      </c>
      <c r="B1023" t="s">
        <v>544</v>
      </c>
      <c r="C1023" t="s">
        <v>6</v>
      </c>
      <c r="D1023" t="s">
        <v>26</v>
      </c>
      <c r="E1023" t="s">
        <v>703</v>
      </c>
      <c r="F1023">
        <v>31564</v>
      </c>
    </row>
    <row r="1024" spans="1:6" x14ac:dyDescent="0.3">
      <c r="A1024" s="1">
        <v>45352</v>
      </c>
      <c r="B1024" t="s">
        <v>544</v>
      </c>
      <c r="C1024" t="s">
        <v>3</v>
      </c>
      <c r="D1024" t="s">
        <v>26</v>
      </c>
      <c r="E1024" t="s">
        <v>703</v>
      </c>
      <c r="F1024">
        <v>19683</v>
      </c>
    </row>
    <row r="1025" spans="1:6" x14ac:dyDescent="0.3">
      <c r="A1025" s="1">
        <v>45352</v>
      </c>
      <c r="B1025" t="s">
        <v>544</v>
      </c>
      <c r="C1025" t="s">
        <v>8</v>
      </c>
      <c r="D1025" t="s">
        <v>26</v>
      </c>
      <c r="E1025" t="s">
        <v>703</v>
      </c>
      <c r="F1025">
        <v>1847</v>
      </c>
    </row>
    <row r="1026" spans="1:6" x14ac:dyDescent="0.3">
      <c r="A1026" s="1">
        <v>45352</v>
      </c>
      <c r="B1026" t="s">
        <v>544</v>
      </c>
      <c r="C1026" t="s">
        <v>237</v>
      </c>
      <c r="D1026" t="s">
        <v>26</v>
      </c>
      <c r="E1026" t="s">
        <v>703</v>
      </c>
      <c r="F1026">
        <v>393</v>
      </c>
    </row>
    <row r="1027" spans="1:6" x14ac:dyDescent="0.3">
      <c r="A1027" s="1">
        <v>45352</v>
      </c>
      <c r="B1027" t="s">
        <v>544</v>
      </c>
      <c r="C1027" t="s">
        <v>238</v>
      </c>
      <c r="D1027" t="s">
        <v>26</v>
      </c>
      <c r="E1027" t="s">
        <v>703</v>
      </c>
      <c r="F1027">
        <v>225</v>
      </c>
    </row>
    <row r="1028" spans="1:6" x14ac:dyDescent="0.3">
      <c r="A1028" s="1">
        <v>45352</v>
      </c>
      <c r="B1028" t="s">
        <v>544</v>
      </c>
      <c r="C1028" t="s">
        <v>239</v>
      </c>
      <c r="D1028" t="s">
        <v>26</v>
      </c>
      <c r="E1028" t="s">
        <v>703</v>
      </c>
      <c r="F1028">
        <v>1229</v>
      </c>
    </row>
    <row r="1029" spans="1:6" x14ac:dyDescent="0.3">
      <c r="A1029" s="1">
        <v>45352</v>
      </c>
      <c r="B1029" t="s">
        <v>544</v>
      </c>
      <c r="C1029" t="s">
        <v>240</v>
      </c>
      <c r="D1029" t="s">
        <v>26</v>
      </c>
      <c r="E1029" t="s">
        <v>703</v>
      </c>
      <c r="F1029">
        <v>4897827</v>
      </c>
    </row>
    <row r="1030" spans="1:6" x14ac:dyDescent="0.3">
      <c r="A1030" s="1">
        <v>45352</v>
      </c>
      <c r="B1030" t="s">
        <v>544</v>
      </c>
      <c r="C1030" t="s">
        <v>274</v>
      </c>
      <c r="D1030" t="s">
        <v>26</v>
      </c>
      <c r="E1030" t="s">
        <v>703</v>
      </c>
      <c r="F1030">
        <v>1305</v>
      </c>
    </row>
    <row r="1031" spans="1:6" x14ac:dyDescent="0.3">
      <c r="A1031" s="1">
        <v>45352</v>
      </c>
      <c r="B1031" t="s">
        <v>544</v>
      </c>
      <c r="C1031" t="s">
        <v>273</v>
      </c>
      <c r="D1031" t="s">
        <v>26</v>
      </c>
      <c r="E1031" t="s">
        <v>703</v>
      </c>
      <c r="F1031">
        <v>106</v>
      </c>
    </row>
    <row r="1032" spans="1:6" x14ac:dyDescent="0.3">
      <c r="A1032" s="1">
        <v>45352</v>
      </c>
      <c r="B1032" t="s">
        <v>544</v>
      </c>
      <c r="C1032" t="s">
        <v>276</v>
      </c>
      <c r="D1032" t="s">
        <v>26</v>
      </c>
      <c r="E1032" t="s">
        <v>703</v>
      </c>
      <c r="F1032">
        <v>1437</v>
      </c>
    </row>
    <row r="1033" spans="1:6" x14ac:dyDescent="0.3">
      <c r="A1033" s="1">
        <v>45352</v>
      </c>
      <c r="B1033" t="s">
        <v>544</v>
      </c>
      <c r="C1033" t="s">
        <v>275</v>
      </c>
      <c r="D1033" t="s">
        <v>26</v>
      </c>
      <c r="E1033" t="s">
        <v>703</v>
      </c>
      <c r="F1033">
        <v>223</v>
      </c>
    </row>
    <row r="1034" spans="1:6" x14ac:dyDescent="0.3">
      <c r="A1034" s="1">
        <v>45352</v>
      </c>
      <c r="B1034" t="s">
        <v>544</v>
      </c>
      <c r="C1034" t="s">
        <v>7</v>
      </c>
      <c r="D1034" t="s">
        <v>26</v>
      </c>
      <c r="E1034" t="s">
        <v>703</v>
      </c>
      <c r="F1034">
        <v>29001</v>
      </c>
    </row>
    <row r="1035" spans="1:6" x14ac:dyDescent="0.3">
      <c r="A1035" s="1">
        <v>45352</v>
      </c>
      <c r="B1035" t="s">
        <v>544</v>
      </c>
      <c r="C1035" t="s">
        <v>5</v>
      </c>
      <c r="D1035" t="s">
        <v>26</v>
      </c>
      <c r="E1035" t="s">
        <v>703</v>
      </c>
      <c r="F1035">
        <v>17050</v>
      </c>
    </row>
    <row r="1036" spans="1:6" x14ac:dyDescent="0.3">
      <c r="A1036" s="1">
        <v>45352</v>
      </c>
      <c r="B1036" t="s">
        <v>544</v>
      </c>
      <c r="C1036" t="s">
        <v>9</v>
      </c>
      <c r="D1036" t="s">
        <v>26</v>
      </c>
      <c r="E1036" t="s">
        <v>703</v>
      </c>
      <c r="F1036">
        <v>8412</v>
      </c>
    </row>
    <row r="1037" spans="1:6" x14ac:dyDescent="0.3">
      <c r="A1037" s="1">
        <v>45352</v>
      </c>
      <c r="B1037" t="s">
        <v>544</v>
      </c>
      <c r="C1037" t="s">
        <v>4</v>
      </c>
      <c r="D1037" t="s">
        <v>26</v>
      </c>
      <c r="E1037" t="s">
        <v>703</v>
      </c>
      <c r="F1037">
        <v>2617</v>
      </c>
    </row>
    <row r="1038" spans="1:6" x14ac:dyDescent="0.3">
      <c r="A1038" s="1">
        <v>45352</v>
      </c>
      <c r="B1038" t="s">
        <v>544</v>
      </c>
      <c r="C1038" t="s">
        <v>2</v>
      </c>
      <c r="D1038" t="s">
        <v>26</v>
      </c>
      <c r="E1038" t="s">
        <v>703</v>
      </c>
      <c r="F1038">
        <v>4527</v>
      </c>
    </row>
    <row r="1039" spans="1:6" x14ac:dyDescent="0.3">
      <c r="A1039" s="1">
        <v>45352</v>
      </c>
      <c r="B1039" t="s">
        <v>544</v>
      </c>
      <c r="C1039" t="s">
        <v>10</v>
      </c>
      <c r="D1039" t="s">
        <v>26</v>
      </c>
      <c r="E1039" t="s">
        <v>703</v>
      </c>
      <c r="F1039">
        <v>3605</v>
      </c>
    </row>
    <row r="1040" spans="1:6" x14ac:dyDescent="0.3">
      <c r="A1040" s="1">
        <v>45352</v>
      </c>
      <c r="B1040" t="s">
        <v>544</v>
      </c>
      <c r="C1040" t="s">
        <v>681</v>
      </c>
      <c r="D1040" t="s">
        <v>26</v>
      </c>
      <c r="E1040" t="s">
        <v>703</v>
      </c>
      <c r="F1040">
        <v>2461</v>
      </c>
    </row>
    <row r="1041" spans="1:6" x14ac:dyDescent="0.3">
      <c r="A1041" s="1">
        <v>45352</v>
      </c>
      <c r="B1041" t="s">
        <v>544</v>
      </c>
      <c r="C1041" t="s">
        <v>12</v>
      </c>
      <c r="D1041" t="s">
        <v>26</v>
      </c>
      <c r="E1041" t="s">
        <v>703</v>
      </c>
      <c r="F1041">
        <v>30</v>
      </c>
    </row>
    <row r="1042" spans="1:6" x14ac:dyDescent="0.3">
      <c r="A1042" s="1">
        <v>45352</v>
      </c>
      <c r="B1042" t="s">
        <v>544</v>
      </c>
      <c r="C1042" t="s">
        <v>246</v>
      </c>
      <c r="D1042" t="s">
        <v>26</v>
      </c>
      <c r="E1042" t="s">
        <v>703</v>
      </c>
      <c r="F1042">
        <v>10201</v>
      </c>
    </row>
    <row r="1043" spans="1:6" x14ac:dyDescent="0.3">
      <c r="A1043" s="1">
        <v>45352</v>
      </c>
      <c r="B1043" t="s">
        <v>544</v>
      </c>
      <c r="C1043" t="s">
        <v>13</v>
      </c>
      <c r="D1043" t="s">
        <v>26</v>
      </c>
      <c r="E1043" t="s">
        <v>703</v>
      </c>
      <c r="F1043">
        <v>3716</v>
      </c>
    </row>
    <row r="1044" spans="1:6" x14ac:dyDescent="0.3">
      <c r="A1044" s="1">
        <v>45352</v>
      </c>
      <c r="B1044" t="s">
        <v>544</v>
      </c>
      <c r="C1044" t="s">
        <v>11</v>
      </c>
      <c r="D1044" t="s">
        <v>26</v>
      </c>
      <c r="E1044" t="s">
        <v>703</v>
      </c>
      <c r="F1044">
        <v>623</v>
      </c>
    </row>
    <row r="1045" spans="1:6" x14ac:dyDescent="0.3">
      <c r="A1045" s="1">
        <v>45352</v>
      </c>
      <c r="B1045" t="s">
        <v>544</v>
      </c>
      <c r="C1045" t="s">
        <v>15</v>
      </c>
      <c r="D1045" t="s">
        <v>26</v>
      </c>
      <c r="E1045" t="s">
        <v>703</v>
      </c>
      <c r="F1045">
        <v>111</v>
      </c>
    </row>
    <row r="1046" spans="1:6" x14ac:dyDescent="0.3">
      <c r="A1046" s="1">
        <v>45352</v>
      </c>
      <c r="B1046" t="s">
        <v>544</v>
      </c>
      <c r="C1046" t="s">
        <v>250</v>
      </c>
      <c r="D1046" t="s">
        <v>26</v>
      </c>
      <c r="E1046" t="s">
        <v>703</v>
      </c>
      <c r="F1046">
        <v>795</v>
      </c>
    </row>
    <row r="1047" spans="1:6" x14ac:dyDescent="0.3">
      <c r="A1047" s="1">
        <v>45352</v>
      </c>
      <c r="B1047" t="s">
        <v>544</v>
      </c>
      <c r="C1047" t="s">
        <v>236</v>
      </c>
      <c r="D1047" t="s">
        <v>26</v>
      </c>
      <c r="E1047" t="s">
        <v>703</v>
      </c>
      <c r="F1047">
        <v>47</v>
      </c>
    </row>
    <row r="1048" spans="1:6" x14ac:dyDescent="0.3">
      <c r="A1048" s="1">
        <v>45352</v>
      </c>
      <c r="B1048" t="s">
        <v>544</v>
      </c>
      <c r="C1048" t="s">
        <v>253</v>
      </c>
      <c r="D1048" t="s">
        <v>26</v>
      </c>
      <c r="E1048" t="s">
        <v>703</v>
      </c>
      <c r="F1048">
        <v>1272</v>
      </c>
    </row>
    <row r="1049" spans="1:6" x14ac:dyDescent="0.3">
      <c r="A1049" s="1">
        <v>45352</v>
      </c>
      <c r="B1049" t="s">
        <v>544</v>
      </c>
      <c r="C1049" t="s">
        <v>255</v>
      </c>
      <c r="D1049" t="s">
        <v>26</v>
      </c>
      <c r="E1049" t="s">
        <v>703</v>
      </c>
      <c r="F1049">
        <v>3794</v>
      </c>
    </row>
    <row r="1050" spans="1:6" x14ac:dyDescent="0.3">
      <c r="A1050" s="1">
        <v>45352</v>
      </c>
      <c r="B1050" t="s">
        <v>544</v>
      </c>
      <c r="C1050" t="s">
        <v>257</v>
      </c>
      <c r="D1050" t="s">
        <v>26</v>
      </c>
      <c r="E1050" t="s">
        <v>703</v>
      </c>
      <c r="F1050">
        <v>1820</v>
      </c>
    </row>
    <row r="1051" spans="1:6" x14ac:dyDescent="0.3">
      <c r="A1051" s="1">
        <v>45352</v>
      </c>
      <c r="B1051" t="s">
        <v>544</v>
      </c>
      <c r="C1051" t="s">
        <v>259</v>
      </c>
      <c r="D1051" t="s">
        <v>26</v>
      </c>
      <c r="E1051" t="s">
        <v>703</v>
      </c>
      <c r="F1051">
        <v>646</v>
      </c>
    </row>
    <row r="1052" spans="1:6" x14ac:dyDescent="0.3">
      <c r="A1052" s="1">
        <v>45352</v>
      </c>
      <c r="B1052" t="s">
        <v>544</v>
      </c>
      <c r="C1052" t="s">
        <v>260</v>
      </c>
      <c r="D1052" t="s">
        <v>26</v>
      </c>
      <c r="E1052" t="s">
        <v>703</v>
      </c>
      <c r="F1052">
        <v>40</v>
      </c>
    </row>
    <row r="1053" spans="1:6" x14ac:dyDescent="0.3">
      <c r="A1053" s="1">
        <v>45352</v>
      </c>
      <c r="B1053" t="s">
        <v>544</v>
      </c>
      <c r="C1053" t="s">
        <v>262</v>
      </c>
      <c r="D1053" t="s">
        <v>26</v>
      </c>
      <c r="E1053" t="s">
        <v>703</v>
      </c>
      <c r="F1053">
        <v>1387</v>
      </c>
    </row>
    <row r="1054" spans="1:6" x14ac:dyDescent="0.3">
      <c r="A1054" s="1">
        <v>45352</v>
      </c>
      <c r="B1054" t="s">
        <v>544</v>
      </c>
      <c r="C1054" t="s">
        <v>263</v>
      </c>
      <c r="D1054" t="s">
        <v>26</v>
      </c>
      <c r="E1054" t="s">
        <v>703</v>
      </c>
      <c r="F1054">
        <v>0</v>
      </c>
    </row>
    <row r="1055" spans="1:6" x14ac:dyDescent="0.3">
      <c r="A1055" s="1">
        <v>45352</v>
      </c>
      <c r="B1055" t="s">
        <v>544</v>
      </c>
      <c r="C1055" t="s">
        <v>265</v>
      </c>
      <c r="D1055" t="s">
        <v>26</v>
      </c>
      <c r="E1055" t="s">
        <v>703</v>
      </c>
      <c r="F1055">
        <v>1</v>
      </c>
    </row>
    <row r="1056" spans="1:6" x14ac:dyDescent="0.3">
      <c r="A1056" s="1">
        <v>45352</v>
      </c>
      <c r="B1056" t="s">
        <v>616</v>
      </c>
      <c r="C1056" t="s">
        <v>14</v>
      </c>
      <c r="D1056" t="s">
        <v>26</v>
      </c>
      <c r="E1056" t="s">
        <v>696</v>
      </c>
      <c r="F1056">
        <v>22178</v>
      </c>
    </row>
    <row r="1057" spans="1:6" x14ac:dyDescent="0.3">
      <c r="A1057" s="1">
        <v>45352</v>
      </c>
      <c r="B1057" t="s">
        <v>616</v>
      </c>
      <c r="C1057" t="s">
        <v>6</v>
      </c>
      <c r="D1057" t="s">
        <v>26</v>
      </c>
      <c r="E1057" t="s">
        <v>696</v>
      </c>
      <c r="F1057">
        <v>16710</v>
      </c>
    </row>
    <row r="1058" spans="1:6" x14ac:dyDescent="0.3">
      <c r="A1058" s="1">
        <v>45352</v>
      </c>
      <c r="B1058" t="s">
        <v>616</v>
      </c>
      <c r="C1058" t="s">
        <v>3</v>
      </c>
      <c r="D1058" t="s">
        <v>26</v>
      </c>
      <c r="E1058" t="s">
        <v>696</v>
      </c>
      <c r="F1058">
        <v>8139</v>
      </c>
    </row>
    <row r="1059" spans="1:6" x14ac:dyDescent="0.3">
      <c r="A1059" s="1">
        <v>45352</v>
      </c>
      <c r="B1059" t="s">
        <v>616</v>
      </c>
      <c r="C1059" t="s">
        <v>8</v>
      </c>
      <c r="D1059" t="s">
        <v>26</v>
      </c>
      <c r="E1059" t="s">
        <v>696</v>
      </c>
      <c r="F1059">
        <v>4456</v>
      </c>
    </row>
    <row r="1060" spans="1:6" x14ac:dyDescent="0.3">
      <c r="A1060" s="1">
        <v>45352</v>
      </c>
      <c r="B1060" t="s">
        <v>616</v>
      </c>
      <c r="C1060" t="s">
        <v>237</v>
      </c>
      <c r="D1060" t="s">
        <v>26</v>
      </c>
      <c r="E1060" t="s">
        <v>696</v>
      </c>
      <c r="F1060">
        <v>359</v>
      </c>
    </row>
    <row r="1061" spans="1:6" x14ac:dyDescent="0.3">
      <c r="A1061" s="1">
        <v>45352</v>
      </c>
      <c r="B1061" t="s">
        <v>616</v>
      </c>
      <c r="C1061" t="s">
        <v>238</v>
      </c>
      <c r="D1061" t="s">
        <v>26</v>
      </c>
      <c r="E1061" t="s">
        <v>696</v>
      </c>
      <c r="F1061">
        <v>256</v>
      </c>
    </row>
    <row r="1062" spans="1:6" x14ac:dyDescent="0.3">
      <c r="A1062" s="1">
        <v>45352</v>
      </c>
      <c r="B1062" t="s">
        <v>616</v>
      </c>
      <c r="C1062" t="s">
        <v>239</v>
      </c>
      <c r="D1062" t="s">
        <v>26</v>
      </c>
      <c r="E1062" t="s">
        <v>696</v>
      </c>
      <c r="F1062">
        <v>3841</v>
      </c>
    </row>
    <row r="1063" spans="1:6" x14ac:dyDescent="0.3">
      <c r="A1063" s="1">
        <v>45352</v>
      </c>
      <c r="B1063" t="s">
        <v>616</v>
      </c>
      <c r="C1063" t="s">
        <v>240</v>
      </c>
      <c r="D1063" t="s">
        <v>26</v>
      </c>
      <c r="E1063" t="s">
        <v>696</v>
      </c>
      <c r="F1063">
        <v>7111747</v>
      </c>
    </row>
    <row r="1064" spans="1:6" x14ac:dyDescent="0.3">
      <c r="A1064" s="1">
        <v>45352</v>
      </c>
      <c r="B1064" t="s">
        <v>616</v>
      </c>
      <c r="C1064" t="s">
        <v>274</v>
      </c>
      <c r="D1064" t="s">
        <v>26</v>
      </c>
      <c r="E1064" t="s">
        <v>696</v>
      </c>
      <c r="F1064">
        <v>3492</v>
      </c>
    </row>
    <row r="1065" spans="1:6" x14ac:dyDescent="0.3">
      <c r="A1065" s="1">
        <v>45352</v>
      </c>
      <c r="B1065" t="s">
        <v>616</v>
      </c>
      <c r="C1065" t="s">
        <v>273</v>
      </c>
      <c r="D1065" t="s">
        <v>26</v>
      </c>
      <c r="E1065" t="s">
        <v>696</v>
      </c>
      <c r="F1065">
        <v>465</v>
      </c>
    </row>
    <row r="1066" spans="1:6" x14ac:dyDescent="0.3">
      <c r="A1066" s="1">
        <v>45352</v>
      </c>
      <c r="B1066" t="s">
        <v>616</v>
      </c>
      <c r="C1066" t="s">
        <v>276</v>
      </c>
      <c r="D1066" t="s">
        <v>26</v>
      </c>
      <c r="E1066" t="s">
        <v>696</v>
      </c>
      <c r="F1066">
        <v>4271</v>
      </c>
    </row>
    <row r="1067" spans="1:6" x14ac:dyDescent="0.3">
      <c r="A1067" s="1">
        <v>45352</v>
      </c>
      <c r="B1067" t="s">
        <v>616</v>
      </c>
      <c r="C1067" t="s">
        <v>275</v>
      </c>
      <c r="D1067" t="s">
        <v>26</v>
      </c>
      <c r="E1067" t="s">
        <v>696</v>
      </c>
      <c r="F1067">
        <v>664</v>
      </c>
    </row>
    <row r="1068" spans="1:6" x14ac:dyDescent="0.3">
      <c r="A1068" s="1">
        <v>45352</v>
      </c>
      <c r="B1068" t="s">
        <v>616</v>
      </c>
      <c r="C1068" t="s">
        <v>7</v>
      </c>
      <c r="D1068" t="s">
        <v>26</v>
      </c>
      <c r="E1068" t="s">
        <v>696</v>
      </c>
      <c r="F1068">
        <v>16476</v>
      </c>
    </row>
    <row r="1069" spans="1:6" x14ac:dyDescent="0.3">
      <c r="A1069" s="1">
        <v>45352</v>
      </c>
      <c r="B1069" t="s">
        <v>616</v>
      </c>
      <c r="C1069" t="s">
        <v>5</v>
      </c>
      <c r="D1069" t="s">
        <v>26</v>
      </c>
      <c r="E1069" t="s">
        <v>696</v>
      </c>
      <c r="F1069">
        <v>12746</v>
      </c>
    </row>
    <row r="1070" spans="1:6" x14ac:dyDescent="0.3">
      <c r="A1070" s="1">
        <v>45352</v>
      </c>
      <c r="B1070" t="s">
        <v>616</v>
      </c>
      <c r="C1070" t="s">
        <v>9</v>
      </c>
      <c r="D1070" t="s">
        <v>26</v>
      </c>
      <c r="E1070" t="s">
        <v>696</v>
      </c>
      <c r="F1070">
        <v>3453</v>
      </c>
    </row>
    <row r="1071" spans="1:6" x14ac:dyDescent="0.3">
      <c r="A1071" s="1">
        <v>45352</v>
      </c>
      <c r="B1071" t="s">
        <v>616</v>
      </c>
      <c r="C1071" t="s">
        <v>4</v>
      </c>
      <c r="D1071" t="s">
        <v>26</v>
      </c>
      <c r="E1071" t="s">
        <v>696</v>
      </c>
      <c r="F1071">
        <v>1891</v>
      </c>
    </row>
    <row r="1072" spans="1:6" x14ac:dyDescent="0.3">
      <c r="A1072" s="1">
        <v>45352</v>
      </c>
      <c r="B1072" t="s">
        <v>616</v>
      </c>
      <c r="C1072" t="s">
        <v>2</v>
      </c>
      <c r="D1072" t="s">
        <v>26</v>
      </c>
      <c r="E1072" t="s">
        <v>696</v>
      </c>
      <c r="F1072">
        <v>1857</v>
      </c>
    </row>
    <row r="1073" spans="1:6" x14ac:dyDescent="0.3">
      <c r="A1073" s="1">
        <v>45352</v>
      </c>
      <c r="B1073" t="s">
        <v>616</v>
      </c>
      <c r="C1073" t="s">
        <v>10</v>
      </c>
      <c r="D1073" t="s">
        <v>26</v>
      </c>
      <c r="E1073" t="s">
        <v>696</v>
      </c>
      <c r="F1073">
        <v>906</v>
      </c>
    </row>
    <row r="1074" spans="1:6" x14ac:dyDescent="0.3">
      <c r="A1074" s="1">
        <v>45352</v>
      </c>
      <c r="B1074" t="s">
        <v>616</v>
      </c>
      <c r="C1074" t="s">
        <v>681</v>
      </c>
      <c r="D1074" t="s">
        <v>26</v>
      </c>
      <c r="E1074" t="s">
        <v>696</v>
      </c>
      <c r="F1074">
        <v>851</v>
      </c>
    </row>
    <row r="1075" spans="1:6" x14ac:dyDescent="0.3">
      <c r="A1075" s="1">
        <v>45352</v>
      </c>
      <c r="B1075" t="s">
        <v>616</v>
      </c>
      <c r="C1075" t="s">
        <v>12</v>
      </c>
      <c r="D1075" t="s">
        <v>26</v>
      </c>
      <c r="E1075" t="s">
        <v>696</v>
      </c>
      <c r="F1075">
        <v>1</v>
      </c>
    </row>
    <row r="1076" spans="1:6" x14ac:dyDescent="0.3">
      <c r="A1076" s="1">
        <v>45352</v>
      </c>
      <c r="B1076" t="s">
        <v>616</v>
      </c>
      <c r="C1076" t="s">
        <v>246</v>
      </c>
      <c r="D1076" t="s">
        <v>26</v>
      </c>
      <c r="E1076" t="s">
        <v>696</v>
      </c>
      <c r="F1076">
        <v>3846</v>
      </c>
    </row>
    <row r="1077" spans="1:6" x14ac:dyDescent="0.3">
      <c r="A1077" s="1">
        <v>45352</v>
      </c>
      <c r="B1077" t="s">
        <v>616</v>
      </c>
      <c r="C1077" t="s">
        <v>13</v>
      </c>
      <c r="D1077" t="s">
        <v>26</v>
      </c>
      <c r="E1077" t="s">
        <v>696</v>
      </c>
      <c r="F1077">
        <v>1248</v>
      </c>
    </row>
    <row r="1078" spans="1:6" x14ac:dyDescent="0.3">
      <c r="A1078" s="1">
        <v>45352</v>
      </c>
      <c r="B1078" t="s">
        <v>616</v>
      </c>
      <c r="C1078" t="s">
        <v>11</v>
      </c>
      <c r="D1078" t="s">
        <v>26</v>
      </c>
      <c r="E1078" t="s">
        <v>696</v>
      </c>
      <c r="F1078">
        <v>619</v>
      </c>
    </row>
    <row r="1079" spans="1:6" x14ac:dyDescent="0.3">
      <c r="A1079" s="1">
        <v>45352</v>
      </c>
      <c r="B1079" t="s">
        <v>616</v>
      </c>
      <c r="C1079" t="s">
        <v>15</v>
      </c>
      <c r="D1079" t="s">
        <v>26</v>
      </c>
      <c r="E1079" t="s">
        <v>696</v>
      </c>
      <c r="F1079">
        <v>52</v>
      </c>
    </row>
    <row r="1080" spans="1:6" x14ac:dyDescent="0.3">
      <c r="A1080" s="1">
        <v>45352</v>
      </c>
      <c r="B1080" t="s">
        <v>616</v>
      </c>
      <c r="C1080" t="s">
        <v>250</v>
      </c>
      <c r="D1080" t="s">
        <v>26</v>
      </c>
      <c r="E1080" t="s">
        <v>696</v>
      </c>
      <c r="F1080">
        <v>839</v>
      </c>
    </row>
    <row r="1081" spans="1:6" x14ac:dyDescent="0.3">
      <c r="A1081" s="1">
        <v>45352</v>
      </c>
      <c r="B1081" t="s">
        <v>616</v>
      </c>
      <c r="C1081" t="s">
        <v>236</v>
      </c>
      <c r="D1081" t="s">
        <v>26</v>
      </c>
      <c r="E1081" t="s">
        <v>696</v>
      </c>
      <c r="F1081">
        <v>489</v>
      </c>
    </row>
    <row r="1082" spans="1:6" x14ac:dyDescent="0.3">
      <c r="A1082" s="1">
        <v>45352</v>
      </c>
      <c r="B1082" t="s">
        <v>616</v>
      </c>
      <c r="C1082" t="s">
        <v>253</v>
      </c>
      <c r="D1082" t="s">
        <v>26</v>
      </c>
      <c r="E1082" t="s">
        <v>696</v>
      </c>
      <c r="F1082">
        <v>6188</v>
      </c>
    </row>
    <row r="1083" spans="1:6" x14ac:dyDescent="0.3">
      <c r="A1083" s="1">
        <v>45352</v>
      </c>
      <c r="B1083" t="s">
        <v>616</v>
      </c>
      <c r="C1083" t="s">
        <v>255</v>
      </c>
      <c r="D1083" t="s">
        <v>26</v>
      </c>
      <c r="E1083" t="s">
        <v>696</v>
      </c>
      <c r="F1083">
        <v>431</v>
      </c>
    </row>
    <row r="1084" spans="1:6" x14ac:dyDescent="0.3">
      <c r="A1084" s="1">
        <v>45352</v>
      </c>
      <c r="B1084" t="s">
        <v>616</v>
      </c>
      <c r="C1084" t="s">
        <v>257</v>
      </c>
      <c r="D1084" t="s">
        <v>26</v>
      </c>
      <c r="E1084" t="s">
        <v>696</v>
      </c>
      <c r="F1084">
        <v>738</v>
      </c>
    </row>
    <row r="1085" spans="1:6" x14ac:dyDescent="0.3">
      <c r="A1085" s="1">
        <v>45352</v>
      </c>
      <c r="B1085" t="s">
        <v>616</v>
      </c>
      <c r="C1085" t="s">
        <v>259</v>
      </c>
      <c r="D1085" t="s">
        <v>26</v>
      </c>
      <c r="E1085" t="s">
        <v>696</v>
      </c>
      <c r="F1085">
        <v>2716</v>
      </c>
    </row>
    <row r="1086" spans="1:6" x14ac:dyDescent="0.3">
      <c r="A1086" s="1">
        <v>45352</v>
      </c>
      <c r="B1086" t="s">
        <v>616</v>
      </c>
      <c r="C1086" t="s">
        <v>260</v>
      </c>
      <c r="D1086" t="s">
        <v>26</v>
      </c>
      <c r="E1086" t="s">
        <v>696</v>
      </c>
      <c r="F1086">
        <v>0</v>
      </c>
    </row>
    <row r="1087" spans="1:6" x14ac:dyDescent="0.3">
      <c r="A1087" s="1">
        <v>45352</v>
      </c>
      <c r="B1087" t="s">
        <v>616</v>
      </c>
      <c r="C1087" t="s">
        <v>262</v>
      </c>
      <c r="D1087" t="s">
        <v>26</v>
      </c>
      <c r="E1087" t="s">
        <v>696</v>
      </c>
      <c r="F1087">
        <v>68</v>
      </c>
    </row>
    <row r="1088" spans="1:6" x14ac:dyDescent="0.3">
      <c r="A1088" s="1">
        <v>45352</v>
      </c>
      <c r="B1088" t="s">
        <v>616</v>
      </c>
      <c r="C1088" t="s">
        <v>263</v>
      </c>
      <c r="D1088" t="s">
        <v>26</v>
      </c>
      <c r="E1088" t="s">
        <v>696</v>
      </c>
      <c r="F1088">
        <v>0</v>
      </c>
    </row>
    <row r="1089" spans="1:6" x14ac:dyDescent="0.3">
      <c r="A1089" s="1">
        <v>45352</v>
      </c>
      <c r="B1089" t="s">
        <v>616</v>
      </c>
      <c r="C1089" t="s">
        <v>265</v>
      </c>
      <c r="D1089" t="s">
        <v>26</v>
      </c>
      <c r="E1089" t="s">
        <v>696</v>
      </c>
      <c r="F1089">
        <v>0</v>
      </c>
    </row>
    <row r="1090" spans="1:6" x14ac:dyDescent="0.3">
      <c r="A1090" s="1">
        <v>45352</v>
      </c>
      <c r="B1090" t="s">
        <v>626</v>
      </c>
      <c r="C1090" t="s">
        <v>14</v>
      </c>
      <c r="D1090" t="s">
        <v>16</v>
      </c>
      <c r="E1090" t="s">
        <v>291</v>
      </c>
      <c r="F1090">
        <v>168146</v>
      </c>
    </row>
    <row r="1091" spans="1:6" x14ac:dyDescent="0.3">
      <c r="A1091" s="1">
        <v>45352</v>
      </c>
      <c r="B1091" t="s">
        <v>626</v>
      </c>
      <c r="C1091" t="s">
        <v>6</v>
      </c>
      <c r="D1091" t="s">
        <v>16</v>
      </c>
      <c r="E1091" t="s">
        <v>291</v>
      </c>
      <c r="F1091">
        <v>157779</v>
      </c>
    </row>
    <row r="1092" spans="1:6" x14ac:dyDescent="0.3">
      <c r="A1092" s="1">
        <v>45352</v>
      </c>
      <c r="B1092" t="s">
        <v>626</v>
      </c>
      <c r="C1092" t="s">
        <v>3</v>
      </c>
      <c r="D1092" t="s">
        <v>16</v>
      </c>
      <c r="E1092" t="s">
        <v>291</v>
      </c>
      <c r="F1092">
        <v>115198</v>
      </c>
    </row>
    <row r="1093" spans="1:6" x14ac:dyDescent="0.3">
      <c r="A1093" s="1">
        <v>45352</v>
      </c>
      <c r="B1093" t="s">
        <v>626</v>
      </c>
      <c r="C1093" t="s">
        <v>8</v>
      </c>
      <c r="D1093" t="s">
        <v>16</v>
      </c>
      <c r="E1093" t="s">
        <v>291</v>
      </c>
      <c r="F1093">
        <v>10367</v>
      </c>
    </row>
    <row r="1094" spans="1:6" x14ac:dyDescent="0.3">
      <c r="A1094" s="1">
        <v>45352</v>
      </c>
      <c r="B1094" t="s">
        <v>626</v>
      </c>
      <c r="C1094" t="s">
        <v>237</v>
      </c>
      <c r="D1094" t="s">
        <v>16</v>
      </c>
      <c r="E1094" t="s">
        <v>291</v>
      </c>
      <c r="F1094">
        <v>4226</v>
      </c>
    </row>
    <row r="1095" spans="1:6" x14ac:dyDescent="0.3">
      <c r="A1095" s="1">
        <v>45352</v>
      </c>
      <c r="B1095" t="s">
        <v>626</v>
      </c>
      <c r="C1095" t="s">
        <v>238</v>
      </c>
      <c r="D1095" t="s">
        <v>16</v>
      </c>
      <c r="E1095" t="s">
        <v>291</v>
      </c>
      <c r="F1095">
        <v>1316</v>
      </c>
    </row>
    <row r="1096" spans="1:6" x14ac:dyDescent="0.3">
      <c r="A1096" s="1">
        <v>45352</v>
      </c>
      <c r="B1096" t="s">
        <v>626</v>
      </c>
      <c r="C1096" t="s">
        <v>239</v>
      </c>
      <c r="D1096" t="s">
        <v>16</v>
      </c>
      <c r="E1096" t="s">
        <v>291</v>
      </c>
      <c r="F1096">
        <v>4825</v>
      </c>
    </row>
    <row r="1097" spans="1:6" x14ac:dyDescent="0.3">
      <c r="A1097" s="1">
        <v>45352</v>
      </c>
      <c r="B1097" t="s">
        <v>626</v>
      </c>
      <c r="C1097" t="s">
        <v>240</v>
      </c>
      <c r="D1097" t="s">
        <v>16</v>
      </c>
      <c r="E1097" t="s">
        <v>291</v>
      </c>
      <c r="F1097">
        <v>9495960</v>
      </c>
    </row>
    <row r="1098" spans="1:6" x14ac:dyDescent="0.3">
      <c r="A1098" s="1">
        <v>45352</v>
      </c>
      <c r="B1098" t="s">
        <v>626</v>
      </c>
      <c r="C1098" t="s">
        <v>274</v>
      </c>
      <c r="D1098" t="s">
        <v>16</v>
      </c>
      <c r="E1098" t="s">
        <v>291</v>
      </c>
      <c r="F1098">
        <v>2533</v>
      </c>
    </row>
    <row r="1099" spans="1:6" x14ac:dyDescent="0.3">
      <c r="A1099" s="1">
        <v>45352</v>
      </c>
      <c r="B1099" t="s">
        <v>626</v>
      </c>
      <c r="C1099" t="s">
        <v>273</v>
      </c>
      <c r="D1099" t="s">
        <v>16</v>
      </c>
      <c r="E1099" t="s">
        <v>291</v>
      </c>
      <c r="F1099">
        <v>49</v>
      </c>
    </row>
    <row r="1100" spans="1:6" x14ac:dyDescent="0.3">
      <c r="A1100" s="1">
        <v>45352</v>
      </c>
      <c r="B1100" t="s">
        <v>626</v>
      </c>
      <c r="C1100" t="s">
        <v>276</v>
      </c>
      <c r="D1100" t="s">
        <v>16</v>
      </c>
      <c r="E1100" t="s">
        <v>291</v>
      </c>
      <c r="F1100">
        <v>2853</v>
      </c>
    </row>
    <row r="1101" spans="1:6" x14ac:dyDescent="0.3">
      <c r="A1101" s="1">
        <v>45352</v>
      </c>
      <c r="B1101" t="s">
        <v>626</v>
      </c>
      <c r="C1101" t="s">
        <v>275</v>
      </c>
      <c r="D1101" t="s">
        <v>16</v>
      </c>
      <c r="E1101" t="s">
        <v>291</v>
      </c>
      <c r="F1101">
        <v>109</v>
      </c>
    </row>
    <row r="1102" spans="1:6" x14ac:dyDescent="0.3">
      <c r="A1102" s="1">
        <v>45352</v>
      </c>
      <c r="B1102" t="s">
        <v>626</v>
      </c>
      <c r="C1102" t="s">
        <v>7</v>
      </c>
      <c r="D1102" t="s">
        <v>16</v>
      </c>
      <c r="E1102" t="s">
        <v>291</v>
      </c>
      <c r="F1102">
        <v>149440</v>
      </c>
    </row>
    <row r="1103" spans="1:6" x14ac:dyDescent="0.3">
      <c r="A1103" s="1">
        <v>45352</v>
      </c>
      <c r="B1103" t="s">
        <v>626</v>
      </c>
      <c r="C1103" t="s">
        <v>5</v>
      </c>
      <c r="D1103" t="s">
        <v>16</v>
      </c>
      <c r="E1103" t="s">
        <v>291</v>
      </c>
      <c r="F1103">
        <v>46646</v>
      </c>
    </row>
    <row r="1104" spans="1:6" x14ac:dyDescent="0.3">
      <c r="A1104" s="1">
        <v>45352</v>
      </c>
      <c r="B1104" t="s">
        <v>626</v>
      </c>
      <c r="C1104" t="s">
        <v>9</v>
      </c>
      <c r="D1104" t="s">
        <v>16</v>
      </c>
      <c r="E1104" t="s">
        <v>291</v>
      </c>
      <c r="F1104">
        <v>32220</v>
      </c>
    </row>
    <row r="1105" spans="1:6" x14ac:dyDescent="0.3">
      <c r="A1105" s="1">
        <v>45352</v>
      </c>
      <c r="B1105" t="s">
        <v>626</v>
      </c>
      <c r="C1105" t="s">
        <v>4</v>
      </c>
      <c r="D1105" t="s">
        <v>16</v>
      </c>
      <c r="E1105" t="s">
        <v>291</v>
      </c>
      <c r="F1105">
        <v>8356</v>
      </c>
    </row>
    <row r="1106" spans="1:6" x14ac:dyDescent="0.3">
      <c r="A1106" s="1">
        <v>45352</v>
      </c>
      <c r="B1106" t="s">
        <v>626</v>
      </c>
      <c r="C1106" t="s">
        <v>2</v>
      </c>
      <c r="D1106" t="s">
        <v>16</v>
      </c>
      <c r="E1106" t="s">
        <v>291</v>
      </c>
      <c r="F1106">
        <v>17876</v>
      </c>
    </row>
    <row r="1107" spans="1:6" x14ac:dyDescent="0.3">
      <c r="A1107" s="1">
        <v>45352</v>
      </c>
      <c r="B1107" t="s">
        <v>626</v>
      </c>
      <c r="C1107" t="s">
        <v>10</v>
      </c>
      <c r="D1107" t="s">
        <v>16</v>
      </c>
      <c r="E1107" t="s">
        <v>291</v>
      </c>
      <c r="F1107">
        <v>13677</v>
      </c>
    </row>
    <row r="1108" spans="1:6" x14ac:dyDescent="0.3">
      <c r="A1108" s="1">
        <v>45352</v>
      </c>
      <c r="B1108" t="s">
        <v>626</v>
      </c>
      <c r="C1108" t="s">
        <v>681</v>
      </c>
      <c r="D1108" t="s">
        <v>16</v>
      </c>
      <c r="E1108" t="s">
        <v>291</v>
      </c>
      <c r="F1108">
        <v>10063</v>
      </c>
    </row>
    <row r="1109" spans="1:6" x14ac:dyDescent="0.3">
      <c r="A1109" s="1">
        <v>45352</v>
      </c>
      <c r="B1109" t="s">
        <v>626</v>
      </c>
      <c r="C1109" t="s">
        <v>12</v>
      </c>
      <c r="D1109" t="s">
        <v>16</v>
      </c>
      <c r="E1109" t="s">
        <v>291</v>
      </c>
      <c r="F1109">
        <v>57</v>
      </c>
    </row>
    <row r="1110" spans="1:6" x14ac:dyDescent="0.3">
      <c r="A1110" s="1">
        <v>45352</v>
      </c>
      <c r="B1110" t="s">
        <v>626</v>
      </c>
      <c r="C1110" t="s">
        <v>246</v>
      </c>
      <c r="D1110" t="s">
        <v>16</v>
      </c>
      <c r="E1110" t="s">
        <v>291</v>
      </c>
      <c r="F1110">
        <v>50332</v>
      </c>
    </row>
    <row r="1111" spans="1:6" x14ac:dyDescent="0.3">
      <c r="A1111" s="1">
        <v>45352</v>
      </c>
      <c r="B1111" t="s">
        <v>626</v>
      </c>
      <c r="C1111" t="s">
        <v>13</v>
      </c>
      <c r="D1111" t="s">
        <v>16</v>
      </c>
      <c r="E1111" t="s">
        <v>291</v>
      </c>
      <c r="F1111">
        <v>24694</v>
      </c>
    </row>
    <row r="1112" spans="1:6" x14ac:dyDescent="0.3">
      <c r="A1112" s="1">
        <v>45352</v>
      </c>
      <c r="B1112" t="s">
        <v>626</v>
      </c>
      <c r="C1112" t="s">
        <v>11</v>
      </c>
      <c r="D1112" t="s">
        <v>16</v>
      </c>
      <c r="E1112" t="s">
        <v>291</v>
      </c>
      <c r="F1112">
        <v>7518</v>
      </c>
    </row>
    <row r="1113" spans="1:6" x14ac:dyDescent="0.3">
      <c r="A1113" s="1">
        <v>45352</v>
      </c>
      <c r="B1113" t="s">
        <v>626</v>
      </c>
      <c r="C1113" t="s">
        <v>15</v>
      </c>
      <c r="D1113" t="s">
        <v>16</v>
      </c>
      <c r="E1113" t="s">
        <v>291</v>
      </c>
      <c r="F1113">
        <v>791</v>
      </c>
    </row>
    <row r="1114" spans="1:6" x14ac:dyDescent="0.3">
      <c r="A1114" s="1">
        <v>45352</v>
      </c>
      <c r="B1114" t="s">
        <v>626</v>
      </c>
      <c r="C1114" t="s">
        <v>250</v>
      </c>
      <c r="D1114" t="s">
        <v>16</v>
      </c>
      <c r="E1114" t="s">
        <v>291</v>
      </c>
      <c r="F1114">
        <v>4424</v>
      </c>
    </row>
    <row r="1115" spans="1:6" x14ac:dyDescent="0.3">
      <c r="A1115" s="1">
        <v>45352</v>
      </c>
      <c r="B1115" t="s">
        <v>626</v>
      </c>
      <c r="C1115" t="s">
        <v>236</v>
      </c>
      <c r="D1115" t="s">
        <v>16</v>
      </c>
      <c r="E1115" t="s">
        <v>291</v>
      </c>
      <c r="F1115">
        <v>1352</v>
      </c>
    </row>
    <row r="1116" spans="1:6" x14ac:dyDescent="0.3">
      <c r="A1116" s="1">
        <v>45352</v>
      </c>
      <c r="B1116" t="s">
        <v>626</v>
      </c>
      <c r="C1116" t="s">
        <v>253</v>
      </c>
      <c r="D1116" t="s">
        <v>16</v>
      </c>
      <c r="E1116" t="s">
        <v>291</v>
      </c>
      <c r="F1116">
        <v>6666</v>
      </c>
    </row>
    <row r="1117" spans="1:6" x14ac:dyDescent="0.3">
      <c r="A1117" s="1">
        <v>45352</v>
      </c>
      <c r="B1117" t="s">
        <v>626</v>
      </c>
      <c r="C1117" t="s">
        <v>255</v>
      </c>
      <c r="D1117" t="s">
        <v>16</v>
      </c>
      <c r="E1117" t="s">
        <v>291</v>
      </c>
      <c r="F1117">
        <v>22053</v>
      </c>
    </row>
    <row r="1118" spans="1:6" x14ac:dyDescent="0.3">
      <c r="A1118" s="1">
        <v>45352</v>
      </c>
      <c r="B1118" t="s">
        <v>626</v>
      </c>
      <c r="C1118" t="s">
        <v>257</v>
      </c>
      <c r="D1118" t="s">
        <v>16</v>
      </c>
      <c r="E1118" t="s">
        <v>291</v>
      </c>
      <c r="F1118">
        <v>9346</v>
      </c>
    </row>
    <row r="1119" spans="1:6" x14ac:dyDescent="0.3">
      <c r="A1119" s="1">
        <v>45352</v>
      </c>
      <c r="B1119" t="s">
        <v>626</v>
      </c>
      <c r="C1119" t="s">
        <v>259</v>
      </c>
      <c r="D1119" t="s">
        <v>16</v>
      </c>
      <c r="E1119" t="s">
        <v>291</v>
      </c>
      <c r="F1119">
        <v>399</v>
      </c>
    </row>
    <row r="1120" spans="1:6" x14ac:dyDescent="0.3">
      <c r="A1120" s="1">
        <v>45352</v>
      </c>
      <c r="B1120" t="s">
        <v>626</v>
      </c>
      <c r="C1120" t="s">
        <v>260</v>
      </c>
      <c r="D1120" t="s">
        <v>16</v>
      </c>
      <c r="E1120" t="s">
        <v>291</v>
      </c>
      <c r="F1120">
        <v>2927</v>
      </c>
    </row>
    <row r="1121" spans="1:6" x14ac:dyDescent="0.3">
      <c r="A1121" s="1">
        <v>45352</v>
      </c>
      <c r="B1121" t="s">
        <v>626</v>
      </c>
      <c r="C1121" t="s">
        <v>262</v>
      </c>
      <c r="D1121" t="s">
        <v>16</v>
      </c>
      <c r="E1121" t="s">
        <v>291</v>
      </c>
      <c r="F1121">
        <v>2836</v>
      </c>
    </row>
    <row r="1122" spans="1:6" x14ac:dyDescent="0.3">
      <c r="A1122" s="1">
        <v>45352</v>
      </c>
      <c r="B1122" t="s">
        <v>626</v>
      </c>
      <c r="C1122" t="s">
        <v>263</v>
      </c>
      <c r="D1122" t="s">
        <v>16</v>
      </c>
      <c r="E1122" t="s">
        <v>291</v>
      </c>
      <c r="F1122">
        <v>0</v>
      </c>
    </row>
    <row r="1123" spans="1:6" x14ac:dyDescent="0.3">
      <c r="A1123" s="1">
        <v>45352</v>
      </c>
      <c r="B1123" t="s">
        <v>626</v>
      </c>
      <c r="C1123" t="s">
        <v>265</v>
      </c>
      <c r="D1123" t="s">
        <v>16</v>
      </c>
      <c r="E1123" t="s">
        <v>291</v>
      </c>
      <c r="F1123">
        <v>309</v>
      </c>
    </row>
    <row r="1124" spans="1:6" x14ac:dyDescent="0.3">
      <c r="A1124" s="1">
        <v>45352</v>
      </c>
      <c r="B1124" t="s">
        <v>628</v>
      </c>
      <c r="C1124" t="s">
        <v>14</v>
      </c>
      <c r="D1124" t="s">
        <v>26</v>
      </c>
      <c r="E1124" t="s">
        <v>696</v>
      </c>
      <c r="F1124">
        <v>21869</v>
      </c>
    </row>
    <row r="1125" spans="1:6" x14ac:dyDescent="0.3">
      <c r="A1125" s="1">
        <v>45352</v>
      </c>
      <c r="B1125" t="s">
        <v>628</v>
      </c>
      <c r="C1125" t="s">
        <v>6</v>
      </c>
      <c r="D1125" t="s">
        <v>26</v>
      </c>
      <c r="E1125" t="s">
        <v>696</v>
      </c>
      <c r="F1125">
        <v>13990</v>
      </c>
    </row>
    <row r="1126" spans="1:6" x14ac:dyDescent="0.3">
      <c r="A1126" s="1">
        <v>45352</v>
      </c>
      <c r="B1126" t="s">
        <v>628</v>
      </c>
      <c r="C1126" t="s">
        <v>3</v>
      </c>
      <c r="D1126" t="s">
        <v>26</v>
      </c>
      <c r="E1126" t="s">
        <v>696</v>
      </c>
      <c r="F1126">
        <v>4346</v>
      </c>
    </row>
    <row r="1127" spans="1:6" x14ac:dyDescent="0.3">
      <c r="A1127" s="1">
        <v>45352</v>
      </c>
      <c r="B1127" t="s">
        <v>628</v>
      </c>
      <c r="C1127" t="s">
        <v>8</v>
      </c>
      <c r="D1127" t="s">
        <v>26</v>
      </c>
      <c r="E1127" t="s">
        <v>696</v>
      </c>
      <c r="F1127">
        <v>6007</v>
      </c>
    </row>
    <row r="1128" spans="1:6" x14ac:dyDescent="0.3">
      <c r="A1128" s="1">
        <v>45352</v>
      </c>
      <c r="B1128" t="s">
        <v>628</v>
      </c>
      <c r="C1128" t="s">
        <v>237</v>
      </c>
      <c r="D1128" t="s">
        <v>26</v>
      </c>
      <c r="E1128" t="s">
        <v>696</v>
      </c>
      <c r="F1128">
        <v>298</v>
      </c>
    </row>
    <row r="1129" spans="1:6" x14ac:dyDescent="0.3">
      <c r="A1129" s="1">
        <v>45352</v>
      </c>
      <c r="B1129" t="s">
        <v>628</v>
      </c>
      <c r="C1129" t="s">
        <v>238</v>
      </c>
      <c r="D1129" t="s">
        <v>26</v>
      </c>
      <c r="E1129" t="s">
        <v>696</v>
      </c>
      <c r="F1129">
        <v>342</v>
      </c>
    </row>
    <row r="1130" spans="1:6" x14ac:dyDescent="0.3">
      <c r="A1130" s="1">
        <v>45352</v>
      </c>
      <c r="B1130" t="s">
        <v>628</v>
      </c>
      <c r="C1130" t="s">
        <v>239</v>
      </c>
      <c r="D1130" t="s">
        <v>26</v>
      </c>
      <c r="E1130" t="s">
        <v>696</v>
      </c>
      <c r="F1130">
        <v>5367</v>
      </c>
    </row>
    <row r="1131" spans="1:6" x14ac:dyDescent="0.3">
      <c r="A1131" s="1">
        <v>45352</v>
      </c>
      <c r="B1131" t="s">
        <v>628</v>
      </c>
      <c r="C1131" t="s">
        <v>240</v>
      </c>
      <c r="D1131" t="s">
        <v>26</v>
      </c>
      <c r="E1131" t="s">
        <v>696</v>
      </c>
      <c r="F1131">
        <v>9728379</v>
      </c>
    </row>
    <row r="1132" spans="1:6" x14ac:dyDescent="0.3">
      <c r="A1132" s="1">
        <v>45352</v>
      </c>
      <c r="B1132" t="s">
        <v>628</v>
      </c>
      <c r="C1132" t="s">
        <v>274</v>
      </c>
      <c r="D1132" t="s">
        <v>26</v>
      </c>
      <c r="E1132" t="s">
        <v>696</v>
      </c>
      <c r="F1132">
        <v>4117</v>
      </c>
    </row>
    <row r="1133" spans="1:6" x14ac:dyDescent="0.3">
      <c r="A1133" s="1">
        <v>45352</v>
      </c>
      <c r="B1133" t="s">
        <v>628</v>
      </c>
      <c r="C1133" t="s">
        <v>273</v>
      </c>
      <c r="D1133" t="s">
        <v>26</v>
      </c>
      <c r="E1133" t="s">
        <v>696</v>
      </c>
      <c r="F1133">
        <v>528</v>
      </c>
    </row>
    <row r="1134" spans="1:6" x14ac:dyDescent="0.3">
      <c r="A1134" s="1">
        <v>45352</v>
      </c>
      <c r="B1134" t="s">
        <v>628</v>
      </c>
      <c r="C1134" t="s">
        <v>276</v>
      </c>
      <c r="D1134" t="s">
        <v>26</v>
      </c>
      <c r="E1134" t="s">
        <v>696</v>
      </c>
      <c r="F1134">
        <v>5224</v>
      </c>
    </row>
    <row r="1135" spans="1:6" x14ac:dyDescent="0.3">
      <c r="A1135" s="1">
        <v>45352</v>
      </c>
      <c r="B1135" t="s">
        <v>628</v>
      </c>
      <c r="C1135" t="s">
        <v>275</v>
      </c>
      <c r="D1135" t="s">
        <v>26</v>
      </c>
      <c r="E1135" t="s">
        <v>696</v>
      </c>
      <c r="F1135">
        <v>995</v>
      </c>
    </row>
    <row r="1136" spans="1:6" x14ac:dyDescent="0.3">
      <c r="A1136" s="1">
        <v>45352</v>
      </c>
      <c r="B1136" t="s">
        <v>628</v>
      </c>
      <c r="C1136" t="s">
        <v>7</v>
      </c>
      <c r="D1136" t="s">
        <v>26</v>
      </c>
      <c r="E1136" t="s">
        <v>696</v>
      </c>
      <c r="F1136">
        <v>13232</v>
      </c>
    </row>
    <row r="1137" spans="1:6" x14ac:dyDescent="0.3">
      <c r="A1137" s="1">
        <v>45352</v>
      </c>
      <c r="B1137" t="s">
        <v>628</v>
      </c>
      <c r="C1137" t="s">
        <v>5</v>
      </c>
      <c r="D1137" t="s">
        <v>26</v>
      </c>
      <c r="E1137" t="s">
        <v>696</v>
      </c>
      <c r="F1137">
        <v>9019</v>
      </c>
    </row>
    <row r="1138" spans="1:6" x14ac:dyDescent="0.3">
      <c r="A1138" s="1">
        <v>45352</v>
      </c>
      <c r="B1138" t="s">
        <v>628</v>
      </c>
      <c r="C1138" t="s">
        <v>9</v>
      </c>
      <c r="D1138" t="s">
        <v>26</v>
      </c>
      <c r="E1138" t="s">
        <v>696</v>
      </c>
      <c r="F1138">
        <v>3123</v>
      </c>
    </row>
    <row r="1139" spans="1:6" x14ac:dyDescent="0.3">
      <c r="A1139" s="1">
        <v>45352</v>
      </c>
      <c r="B1139" t="s">
        <v>628</v>
      </c>
      <c r="C1139" t="s">
        <v>4</v>
      </c>
      <c r="D1139" t="s">
        <v>26</v>
      </c>
      <c r="E1139" t="s">
        <v>696</v>
      </c>
      <c r="F1139">
        <v>2021</v>
      </c>
    </row>
    <row r="1140" spans="1:6" x14ac:dyDescent="0.3">
      <c r="A1140" s="1">
        <v>45352</v>
      </c>
      <c r="B1140" t="s">
        <v>628</v>
      </c>
      <c r="C1140" t="s">
        <v>2</v>
      </c>
      <c r="D1140" t="s">
        <v>26</v>
      </c>
      <c r="E1140" t="s">
        <v>696</v>
      </c>
      <c r="F1140">
        <v>1452</v>
      </c>
    </row>
    <row r="1141" spans="1:6" x14ac:dyDescent="0.3">
      <c r="A1141" s="1">
        <v>45352</v>
      </c>
      <c r="B1141" t="s">
        <v>628</v>
      </c>
      <c r="C1141" t="s">
        <v>10</v>
      </c>
      <c r="D1141" t="s">
        <v>26</v>
      </c>
      <c r="E1141" t="s">
        <v>696</v>
      </c>
      <c r="F1141">
        <v>835</v>
      </c>
    </row>
    <row r="1142" spans="1:6" x14ac:dyDescent="0.3">
      <c r="A1142" s="1">
        <v>45352</v>
      </c>
      <c r="B1142" t="s">
        <v>628</v>
      </c>
      <c r="C1142" t="s">
        <v>681</v>
      </c>
      <c r="D1142" t="s">
        <v>26</v>
      </c>
      <c r="E1142" t="s">
        <v>696</v>
      </c>
      <c r="F1142">
        <v>762</v>
      </c>
    </row>
    <row r="1143" spans="1:6" x14ac:dyDescent="0.3">
      <c r="A1143" s="1">
        <v>45352</v>
      </c>
      <c r="B1143" t="s">
        <v>628</v>
      </c>
      <c r="C1143" t="s">
        <v>12</v>
      </c>
      <c r="D1143" t="s">
        <v>26</v>
      </c>
      <c r="E1143" t="s">
        <v>696</v>
      </c>
      <c r="F1143">
        <v>4</v>
      </c>
    </row>
    <row r="1144" spans="1:6" x14ac:dyDescent="0.3">
      <c r="A1144" s="1">
        <v>45352</v>
      </c>
      <c r="B1144" t="s">
        <v>628</v>
      </c>
      <c r="C1144" t="s">
        <v>246</v>
      </c>
      <c r="D1144" t="s">
        <v>26</v>
      </c>
      <c r="E1144" t="s">
        <v>696</v>
      </c>
      <c r="F1144">
        <v>2986</v>
      </c>
    </row>
    <row r="1145" spans="1:6" x14ac:dyDescent="0.3">
      <c r="A1145" s="1">
        <v>45352</v>
      </c>
      <c r="B1145" t="s">
        <v>628</v>
      </c>
      <c r="C1145" t="s">
        <v>13</v>
      </c>
      <c r="D1145" t="s">
        <v>26</v>
      </c>
      <c r="E1145" t="s">
        <v>696</v>
      </c>
      <c r="F1145">
        <v>568</v>
      </c>
    </row>
    <row r="1146" spans="1:6" x14ac:dyDescent="0.3">
      <c r="A1146" s="1">
        <v>45352</v>
      </c>
      <c r="B1146" t="s">
        <v>628</v>
      </c>
      <c r="C1146" t="s">
        <v>11</v>
      </c>
      <c r="D1146" t="s">
        <v>26</v>
      </c>
      <c r="E1146" t="s">
        <v>696</v>
      </c>
      <c r="F1146">
        <v>1280</v>
      </c>
    </row>
    <row r="1147" spans="1:6" x14ac:dyDescent="0.3">
      <c r="A1147" s="1">
        <v>45352</v>
      </c>
      <c r="B1147" t="s">
        <v>628</v>
      </c>
      <c r="C1147" t="s">
        <v>15</v>
      </c>
      <c r="D1147" t="s">
        <v>26</v>
      </c>
      <c r="E1147" t="s">
        <v>696</v>
      </c>
      <c r="F1147">
        <v>30</v>
      </c>
    </row>
    <row r="1148" spans="1:6" x14ac:dyDescent="0.3">
      <c r="A1148" s="1">
        <v>45352</v>
      </c>
      <c r="B1148" t="s">
        <v>628</v>
      </c>
      <c r="C1148" t="s">
        <v>250</v>
      </c>
      <c r="D1148" t="s">
        <v>26</v>
      </c>
      <c r="E1148" t="s">
        <v>696</v>
      </c>
      <c r="F1148">
        <v>180</v>
      </c>
    </row>
    <row r="1149" spans="1:6" x14ac:dyDescent="0.3">
      <c r="A1149" s="1">
        <v>45352</v>
      </c>
      <c r="B1149" t="s">
        <v>628</v>
      </c>
      <c r="C1149" t="s">
        <v>236</v>
      </c>
      <c r="D1149" t="s">
        <v>26</v>
      </c>
      <c r="E1149" t="s">
        <v>696</v>
      </c>
      <c r="F1149">
        <v>820</v>
      </c>
    </row>
    <row r="1150" spans="1:6" x14ac:dyDescent="0.3">
      <c r="A1150" s="1">
        <v>45352</v>
      </c>
      <c r="B1150" t="s">
        <v>628</v>
      </c>
      <c r="C1150" t="s">
        <v>253</v>
      </c>
      <c r="D1150" t="s">
        <v>26</v>
      </c>
      <c r="E1150" t="s">
        <v>696</v>
      </c>
      <c r="F1150">
        <v>4570</v>
      </c>
    </row>
    <row r="1151" spans="1:6" x14ac:dyDescent="0.3">
      <c r="A1151" s="1">
        <v>45352</v>
      </c>
      <c r="B1151" t="s">
        <v>628</v>
      </c>
      <c r="C1151" t="s">
        <v>255</v>
      </c>
      <c r="D1151" t="s">
        <v>26</v>
      </c>
      <c r="E1151" t="s">
        <v>696</v>
      </c>
      <c r="F1151">
        <v>507</v>
      </c>
    </row>
    <row r="1152" spans="1:6" x14ac:dyDescent="0.3">
      <c r="A1152" s="1">
        <v>45352</v>
      </c>
      <c r="B1152" t="s">
        <v>628</v>
      </c>
      <c r="C1152" t="s">
        <v>257</v>
      </c>
      <c r="D1152" t="s">
        <v>26</v>
      </c>
      <c r="E1152" t="s">
        <v>696</v>
      </c>
      <c r="F1152">
        <v>484</v>
      </c>
    </row>
    <row r="1153" spans="1:6" x14ac:dyDescent="0.3">
      <c r="A1153" s="1">
        <v>45352</v>
      </c>
      <c r="B1153" t="s">
        <v>628</v>
      </c>
      <c r="C1153" t="s">
        <v>259</v>
      </c>
      <c r="D1153" t="s">
        <v>26</v>
      </c>
      <c r="E1153" t="s">
        <v>696</v>
      </c>
      <c r="F1153">
        <v>2071</v>
      </c>
    </row>
    <row r="1154" spans="1:6" x14ac:dyDescent="0.3">
      <c r="A1154" s="1">
        <v>45352</v>
      </c>
      <c r="B1154" t="s">
        <v>628</v>
      </c>
      <c r="C1154" t="s">
        <v>260</v>
      </c>
      <c r="D1154" t="s">
        <v>26</v>
      </c>
      <c r="E1154" t="s">
        <v>696</v>
      </c>
      <c r="F1154">
        <v>6</v>
      </c>
    </row>
    <row r="1155" spans="1:6" x14ac:dyDescent="0.3">
      <c r="A1155" s="1">
        <v>45352</v>
      </c>
      <c r="B1155" t="s">
        <v>628</v>
      </c>
      <c r="C1155" t="s">
        <v>262</v>
      </c>
      <c r="D1155" t="s">
        <v>26</v>
      </c>
      <c r="E1155" t="s">
        <v>696</v>
      </c>
      <c r="F1155">
        <v>338</v>
      </c>
    </row>
    <row r="1156" spans="1:6" x14ac:dyDescent="0.3">
      <c r="A1156" s="1">
        <v>45352</v>
      </c>
      <c r="B1156" t="s">
        <v>628</v>
      </c>
      <c r="C1156" t="s">
        <v>263</v>
      </c>
      <c r="D1156" t="s">
        <v>26</v>
      </c>
      <c r="E1156" t="s">
        <v>696</v>
      </c>
      <c r="F1156">
        <v>0</v>
      </c>
    </row>
    <row r="1157" spans="1:6" x14ac:dyDescent="0.3">
      <c r="A1157" s="1">
        <v>45352</v>
      </c>
      <c r="B1157" t="s">
        <v>628</v>
      </c>
      <c r="C1157" t="s">
        <v>265</v>
      </c>
      <c r="D1157" t="s">
        <v>26</v>
      </c>
      <c r="E1157" t="s">
        <v>696</v>
      </c>
      <c r="F1157">
        <v>0</v>
      </c>
    </row>
    <row r="1158" spans="1:6" x14ac:dyDescent="0.3">
      <c r="A1158" s="1">
        <v>45352</v>
      </c>
      <c r="B1158" t="s">
        <v>632</v>
      </c>
      <c r="C1158" t="s">
        <v>14</v>
      </c>
      <c r="D1158" t="s">
        <v>26</v>
      </c>
      <c r="E1158" t="s">
        <v>708</v>
      </c>
      <c r="F1158">
        <v>38391</v>
      </c>
    </row>
    <row r="1159" spans="1:6" x14ac:dyDescent="0.3">
      <c r="A1159" s="1">
        <v>45352</v>
      </c>
      <c r="B1159" t="s">
        <v>632</v>
      </c>
      <c r="C1159" t="s">
        <v>6</v>
      </c>
      <c r="D1159" t="s">
        <v>26</v>
      </c>
      <c r="E1159" t="s">
        <v>708</v>
      </c>
      <c r="F1159">
        <v>35324</v>
      </c>
    </row>
    <row r="1160" spans="1:6" x14ac:dyDescent="0.3">
      <c r="A1160" s="1">
        <v>45352</v>
      </c>
      <c r="B1160" t="s">
        <v>632</v>
      </c>
      <c r="C1160" t="s">
        <v>3</v>
      </c>
      <c r="D1160" t="s">
        <v>26</v>
      </c>
      <c r="E1160" t="s">
        <v>708</v>
      </c>
      <c r="F1160">
        <v>25700</v>
      </c>
    </row>
    <row r="1161" spans="1:6" x14ac:dyDescent="0.3">
      <c r="A1161" s="1">
        <v>45352</v>
      </c>
      <c r="B1161" t="s">
        <v>632</v>
      </c>
      <c r="C1161" t="s">
        <v>8</v>
      </c>
      <c r="D1161" t="s">
        <v>26</v>
      </c>
      <c r="E1161" t="s">
        <v>708</v>
      </c>
      <c r="F1161">
        <v>1820</v>
      </c>
    </row>
    <row r="1162" spans="1:6" x14ac:dyDescent="0.3">
      <c r="A1162" s="1">
        <v>45352</v>
      </c>
      <c r="B1162" t="s">
        <v>632</v>
      </c>
      <c r="C1162" t="s">
        <v>237</v>
      </c>
      <c r="D1162" t="s">
        <v>26</v>
      </c>
      <c r="E1162" t="s">
        <v>708</v>
      </c>
      <c r="F1162">
        <v>726</v>
      </c>
    </row>
    <row r="1163" spans="1:6" x14ac:dyDescent="0.3">
      <c r="A1163" s="1">
        <v>45352</v>
      </c>
      <c r="B1163" t="s">
        <v>632</v>
      </c>
      <c r="C1163" t="s">
        <v>238</v>
      </c>
      <c r="D1163" t="s">
        <v>26</v>
      </c>
      <c r="E1163" t="s">
        <v>708</v>
      </c>
      <c r="F1163">
        <v>381</v>
      </c>
    </row>
    <row r="1164" spans="1:6" x14ac:dyDescent="0.3">
      <c r="A1164" s="1">
        <v>45352</v>
      </c>
      <c r="B1164" t="s">
        <v>632</v>
      </c>
      <c r="C1164" t="s">
        <v>239</v>
      </c>
      <c r="D1164" t="s">
        <v>26</v>
      </c>
      <c r="E1164" t="s">
        <v>708</v>
      </c>
      <c r="F1164">
        <v>713</v>
      </c>
    </row>
    <row r="1165" spans="1:6" x14ac:dyDescent="0.3">
      <c r="A1165" s="1">
        <v>45352</v>
      </c>
      <c r="B1165" t="s">
        <v>632</v>
      </c>
      <c r="C1165" t="s">
        <v>240</v>
      </c>
      <c r="D1165" t="s">
        <v>26</v>
      </c>
      <c r="E1165" t="s">
        <v>708</v>
      </c>
      <c r="F1165">
        <v>2852275</v>
      </c>
    </row>
    <row r="1166" spans="1:6" x14ac:dyDescent="0.3">
      <c r="A1166" s="1">
        <v>45352</v>
      </c>
      <c r="B1166" t="s">
        <v>632</v>
      </c>
      <c r="C1166" t="s">
        <v>274</v>
      </c>
      <c r="D1166" t="s">
        <v>26</v>
      </c>
      <c r="E1166" t="s">
        <v>708</v>
      </c>
      <c r="F1166">
        <v>1142</v>
      </c>
    </row>
    <row r="1167" spans="1:6" x14ac:dyDescent="0.3">
      <c r="A1167" s="1">
        <v>45352</v>
      </c>
      <c r="B1167" t="s">
        <v>632</v>
      </c>
      <c r="C1167" t="s">
        <v>273</v>
      </c>
      <c r="D1167" t="s">
        <v>26</v>
      </c>
      <c r="E1167" t="s">
        <v>708</v>
      </c>
      <c r="F1167">
        <v>63</v>
      </c>
    </row>
    <row r="1168" spans="1:6" x14ac:dyDescent="0.3">
      <c r="A1168" s="1">
        <v>45352</v>
      </c>
      <c r="B1168" t="s">
        <v>632</v>
      </c>
      <c r="C1168" t="s">
        <v>276</v>
      </c>
      <c r="D1168" t="s">
        <v>26</v>
      </c>
      <c r="E1168" t="s">
        <v>708</v>
      </c>
      <c r="F1168">
        <v>1296</v>
      </c>
    </row>
    <row r="1169" spans="1:6" x14ac:dyDescent="0.3">
      <c r="A1169" s="1">
        <v>45352</v>
      </c>
      <c r="B1169" t="s">
        <v>632</v>
      </c>
      <c r="C1169" t="s">
        <v>275</v>
      </c>
      <c r="D1169" t="s">
        <v>26</v>
      </c>
      <c r="E1169" t="s">
        <v>708</v>
      </c>
      <c r="F1169">
        <v>113</v>
      </c>
    </row>
    <row r="1170" spans="1:6" x14ac:dyDescent="0.3">
      <c r="A1170" s="1">
        <v>45352</v>
      </c>
      <c r="B1170" t="s">
        <v>632</v>
      </c>
      <c r="C1170" t="s">
        <v>7</v>
      </c>
      <c r="D1170" t="s">
        <v>26</v>
      </c>
      <c r="E1170" t="s">
        <v>708</v>
      </c>
      <c r="F1170">
        <v>30607</v>
      </c>
    </row>
    <row r="1171" spans="1:6" x14ac:dyDescent="0.3">
      <c r="A1171" s="1">
        <v>45352</v>
      </c>
      <c r="B1171" t="s">
        <v>632</v>
      </c>
      <c r="C1171" t="s">
        <v>5</v>
      </c>
      <c r="D1171" t="s">
        <v>26</v>
      </c>
      <c r="E1171" t="s">
        <v>708</v>
      </c>
      <c r="F1171">
        <v>17162</v>
      </c>
    </row>
    <row r="1172" spans="1:6" x14ac:dyDescent="0.3">
      <c r="A1172" s="1">
        <v>45352</v>
      </c>
      <c r="B1172" t="s">
        <v>632</v>
      </c>
      <c r="C1172" t="s">
        <v>9</v>
      </c>
      <c r="D1172" t="s">
        <v>26</v>
      </c>
      <c r="E1172" t="s">
        <v>708</v>
      </c>
      <c r="F1172">
        <v>7826</v>
      </c>
    </row>
    <row r="1173" spans="1:6" x14ac:dyDescent="0.3">
      <c r="A1173" s="1">
        <v>45352</v>
      </c>
      <c r="B1173" t="s">
        <v>632</v>
      </c>
      <c r="C1173" t="s">
        <v>4</v>
      </c>
      <c r="D1173" t="s">
        <v>26</v>
      </c>
      <c r="E1173" t="s">
        <v>708</v>
      </c>
      <c r="F1173">
        <v>3226</v>
      </c>
    </row>
    <row r="1174" spans="1:6" x14ac:dyDescent="0.3">
      <c r="A1174" s="1">
        <v>45352</v>
      </c>
      <c r="B1174" t="s">
        <v>632</v>
      </c>
      <c r="C1174" t="s">
        <v>2</v>
      </c>
      <c r="D1174" t="s">
        <v>26</v>
      </c>
      <c r="E1174" t="s">
        <v>708</v>
      </c>
      <c r="F1174">
        <v>3029</v>
      </c>
    </row>
    <row r="1175" spans="1:6" x14ac:dyDescent="0.3">
      <c r="A1175" s="1">
        <v>45352</v>
      </c>
      <c r="B1175" t="s">
        <v>632</v>
      </c>
      <c r="C1175" t="s">
        <v>10</v>
      </c>
      <c r="D1175" t="s">
        <v>26</v>
      </c>
      <c r="E1175" t="s">
        <v>708</v>
      </c>
      <c r="F1175">
        <v>3058</v>
      </c>
    </row>
    <row r="1176" spans="1:6" x14ac:dyDescent="0.3">
      <c r="A1176" s="1">
        <v>45352</v>
      </c>
      <c r="B1176" t="s">
        <v>632</v>
      </c>
      <c r="C1176" t="s">
        <v>681</v>
      </c>
      <c r="D1176" t="s">
        <v>26</v>
      </c>
      <c r="E1176" t="s">
        <v>708</v>
      </c>
      <c r="F1176">
        <v>796</v>
      </c>
    </row>
    <row r="1177" spans="1:6" x14ac:dyDescent="0.3">
      <c r="A1177" s="1">
        <v>45352</v>
      </c>
      <c r="B1177" t="s">
        <v>632</v>
      </c>
      <c r="C1177" t="s">
        <v>12</v>
      </c>
      <c r="D1177" t="s">
        <v>26</v>
      </c>
      <c r="E1177" t="s">
        <v>708</v>
      </c>
      <c r="F1177">
        <v>0</v>
      </c>
    </row>
    <row r="1178" spans="1:6" x14ac:dyDescent="0.3">
      <c r="A1178" s="1">
        <v>45352</v>
      </c>
      <c r="B1178" t="s">
        <v>632</v>
      </c>
      <c r="C1178" t="s">
        <v>246</v>
      </c>
      <c r="D1178" t="s">
        <v>26</v>
      </c>
      <c r="E1178" t="s">
        <v>708</v>
      </c>
      <c r="F1178">
        <v>10884</v>
      </c>
    </row>
    <row r="1179" spans="1:6" x14ac:dyDescent="0.3">
      <c r="A1179" s="1">
        <v>45352</v>
      </c>
      <c r="B1179" t="s">
        <v>632</v>
      </c>
      <c r="C1179" t="s">
        <v>13</v>
      </c>
      <c r="D1179" t="s">
        <v>26</v>
      </c>
      <c r="E1179" t="s">
        <v>708</v>
      </c>
      <c r="F1179">
        <v>1294</v>
      </c>
    </row>
    <row r="1180" spans="1:6" x14ac:dyDescent="0.3">
      <c r="A1180" s="1">
        <v>45352</v>
      </c>
      <c r="B1180" t="s">
        <v>632</v>
      </c>
      <c r="C1180" t="s">
        <v>11</v>
      </c>
      <c r="D1180" t="s">
        <v>26</v>
      </c>
      <c r="E1180" t="s">
        <v>708</v>
      </c>
      <c r="F1180">
        <v>2158</v>
      </c>
    </row>
    <row r="1181" spans="1:6" x14ac:dyDescent="0.3">
      <c r="A1181" s="1">
        <v>45352</v>
      </c>
      <c r="B1181" t="s">
        <v>632</v>
      </c>
      <c r="C1181" t="s">
        <v>15</v>
      </c>
      <c r="D1181" t="s">
        <v>26</v>
      </c>
      <c r="E1181" t="s">
        <v>708</v>
      </c>
      <c r="F1181">
        <v>133</v>
      </c>
    </row>
    <row r="1182" spans="1:6" x14ac:dyDescent="0.3">
      <c r="A1182" s="1">
        <v>45352</v>
      </c>
      <c r="B1182" t="s">
        <v>632</v>
      </c>
      <c r="C1182" t="s">
        <v>250</v>
      </c>
      <c r="D1182" t="s">
        <v>26</v>
      </c>
      <c r="E1182" t="s">
        <v>708</v>
      </c>
      <c r="F1182">
        <v>699</v>
      </c>
    </row>
    <row r="1183" spans="1:6" x14ac:dyDescent="0.3">
      <c r="A1183" s="1">
        <v>45352</v>
      </c>
      <c r="B1183" t="s">
        <v>632</v>
      </c>
      <c r="C1183" t="s">
        <v>236</v>
      </c>
      <c r="D1183" t="s">
        <v>26</v>
      </c>
      <c r="E1183" t="s">
        <v>708</v>
      </c>
      <c r="F1183">
        <v>228</v>
      </c>
    </row>
    <row r="1184" spans="1:6" x14ac:dyDescent="0.3">
      <c r="A1184" s="1">
        <v>45352</v>
      </c>
      <c r="B1184" t="s">
        <v>632</v>
      </c>
      <c r="C1184" t="s">
        <v>253</v>
      </c>
      <c r="D1184" t="s">
        <v>26</v>
      </c>
      <c r="E1184" t="s">
        <v>708</v>
      </c>
      <c r="F1184">
        <v>5686</v>
      </c>
    </row>
    <row r="1185" spans="1:6" x14ac:dyDescent="0.3">
      <c r="A1185" s="1">
        <v>45352</v>
      </c>
      <c r="B1185" t="s">
        <v>632</v>
      </c>
      <c r="C1185" t="s">
        <v>255</v>
      </c>
      <c r="D1185" t="s">
        <v>26</v>
      </c>
      <c r="E1185" t="s">
        <v>708</v>
      </c>
      <c r="F1185">
        <v>3438</v>
      </c>
    </row>
    <row r="1186" spans="1:6" x14ac:dyDescent="0.3">
      <c r="A1186" s="1">
        <v>45352</v>
      </c>
      <c r="B1186" t="s">
        <v>632</v>
      </c>
      <c r="C1186" t="s">
        <v>257</v>
      </c>
      <c r="D1186" t="s">
        <v>26</v>
      </c>
      <c r="E1186" t="s">
        <v>708</v>
      </c>
      <c r="F1186">
        <v>1673</v>
      </c>
    </row>
    <row r="1187" spans="1:6" x14ac:dyDescent="0.3">
      <c r="A1187" s="1">
        <v>45352</v>
      </c>
      <c r="B1187" t="s">
        <v>632</v>
      </c>
      <c r="C1187" t="s">
        <v>259</v>
      </c>
      <c r="D1187" t="s">
        <v>26</v>
      </c>
      <c r="E1187" t="s">
        <v>708</v>
      </c>
      <c r="F1187">
        <v>915</v>
      </c>
    </row>
    <row r="1188" spans="1:6" x14ac:dyDescent="0.3">
      <c r="A1188" s="1">
        <v>45352</v>
      </c>
      <c r="B1188" t="s">
        <v>632</v>
      </c>
      <c r="C1188" t="s">
        <v>260</v>
      </c>
      <c r="D1188" t="s">
        <v>26</v>
      </c>
      <c r="E1188" t="s">
        <v>708</v>
      </c>
      <c r="F1188">
        <v>481</v>
      </c>
    </row>
    <row r="1189" spans="1:6" x14ac:dyDescent="0.3">
      <c r="A1189" s="1">
        <v>45352</v>
      </c>
      <c r="B1189" t="s">
        <v>632</v>
      </c>
      <c r="C1189" t="s">
        <v>262</v>
      </c>
      <c r="D1189" t="s">
        <v>26</v>
      </c>
      <c r="E1189" t="s">
        <v>708</v>
      </c>
      <c r="F1189">
        <v>131</v>
      </c>
    </row>
    <row r="1190" spans="1:6" x14ac:dyDescent="0.3">
      <c r="A1190" s="1">
        <v>45352</v>
      </c>
      <c r="B1190" t="s">
        <v>632</v>
      </c>
      <c r="C1190" t="s">
        <v>263</v>
      </c>
      <c r="D1190" t="s">
        <v>26</v>
      </c>
      <c r="E1190" t="s">
        <v>708</v>
      </c>
      <c r="F1190">
        <v>0</v>
      </c>
    </row>
    <row r="1191" spans="1:6" x14ac:dyDescent="0.3">
      <c r="A1191" s="1">
        <v>45352</v>
      </c>
      <c r="B1191" t="s">
        <v>632</v>
      </c>
      <c r="C1191" t="s">
        <v>265</v>
      </c>
      <c r="D1191" t="s">
        <v>26</v>
      </c>
      <c r="E1191" t="s">
        <v>708</v>
      </c>
      <c r="F1191">
        <v>762</v>
      </c>
    </row>
    <row r="1192" spans="1:6" x14ac:dyDescent="0.3">
      <c r="A1192" s="1">
        <v>45352</v>
      </c>
      <c r="B1192" t="s">
        <v>621</v>
      </c>
      <c r="C1192" t="s">
        <v>14</v>
      </c>
      <c r="D1192" t="s">
        <v>624</v>
      </c>
      <c r="E1192" t="s">
        <v>700</v>
      </c>
      <c r="F1192">
        <v>87356</v>
      </c>
    </row>
    <row r="1193" spans="1:6" x14ac:dyDescent="0.3">
      <c r="A1193" s="1">
        <v>45352</v>
      </c>
      <c r="B1193" t="s">
        <v>621</v>
      </c>
      <c r="C1193" t="s">
        <v>6</v>
      </c>
      <c r="D1193" t="s">
        <v>624</v>
      </c>
      <c r="E1193" t="s">
        <v>700</v>
      </c>
      <c r="F1193">
        <v>73729</v>
      </c>
    </row>
    <row r="1194" spans="1:6" x14ac:dyDescent="0.3">
      <c r="A1194" s="1">
        <v>45352</v>
      </c>
      <c r="B1194" t="s">
        <v>621</v>
      </c>
      <c r="C1194" t="s">
        <v>3</v>
      </c>
      <c r="D1194" t="s">
        <v>624</v>
      </c>
      <c r="E1194" t="s">
        <v>700</v>
      </c>
      <c r="F1194">
        <v>42508</v>
      </c>
    </row>
    <row r="1195" spans="1:6" x14ac:dyDescent="0.3">
      <c r="A1195" s="1">
        <v>45352</v>
      </c>
      <c r="B1195" t="s">
        <v>621</v>
      </c>
      <c r="C1195" t="s">
        <v>8</v>
      </c>
      <c r="D1195" t="s">
        <v>624</v>
      </c>
      <c r="E1195" t="s">
        <v>700</v>
      </c>
      <c r="F1195">
        <v>9918</v>
      </c>
    </row>
    <row r="1196" spans="1:6" x14ac:dyDescent="0.3">
      <c r="A1196" s="1">
        <v>45352</v>
      </c>
      <c r="B1196" t="s">
        <v>621</v>
      </c>
      <c r="C1196" t="s">
        <v>237</v>
      </c>
      <c r="D1196" t="s">
        <v>624</v>
      </c>
      <c r="E1196" t="s">
        <v>700</v>
      </c>
      <c r="F1196">
        <v>1753</v>
      </c>
    </row>
    <row r="1197" spans="1:6" x14ac:dyDescent="0.3">
      <c r="A1197" s="1">
        <v>45352</v>
      </c>
      <c r="B1197" t="s">
        <v>621</v>
      </c>
      <c r="C1197" t="s">
        <v>238</v>
      </c>
      <c r="D1197" t="s">
        <v>624</v>
      </c>
      <c r="E1197" t="s">
        <v>700</v>
      </c>
      <c r="F1197">
        <v>2167</v>
      </c>
    </row>
    <row r="1198" spans="1:6" x14ac:dyDescent="0.3">
      <c r="A1198" s="1">
        <v>45352</v>
      </c>
      <c r="B1198" t="s">
        <v>621</v>
      </c>
      <c r="C1198" t="s">
        <v>239</v>
      </c>
      <c r="D1198" t="s">
        <v>624</v>
      </c>
      <c r="E1198" t="s">
        <v>700</v>
      </c>
      <c r="F1198">
        <v>5998</v>
      </c>
    </row>
    <row r="1199" spans="1:6" x14ac:dyDescent="0.3">
      <c r="A1199" s="1">
        <v>45352</v>
      </c>
      <c r="B1199" t="s">
        <v>621</v>
      </c>
      <c r="C1199" t="s">
        <v>240</v>
      </c>
      <c r="D1199" t="s">
        <v>624</v>
      </c>
      <c r="E1199" t="s">
        <v>700</v>
      </c>
      <c r="F1199">
        <v>8972357</v>
      </c>
    </row>
    <row r="1200" spans="1:6" x14ac:dyDescent="0.3">
      <c r="A1200" s="1">
        <v>45352</v>
      </c>
      <c r="B1200" t="s">
        <v>621</v>
      </c>
      <c r="C1200" t="s">
        <v>274</v>
      </c>
      <c r="D1200" t="s">
        <v>624</v>
      </c>
      <c r="E1200" t="s">
        <v>700</v>
      </c>
      <c r="F1200">
        <v>1130</v>
      </c>
    </row>
    <row r="1201" spans="1:6" x14ac:dyDescent="0.3">
      <c r="A1201" s="1">
        <v>45352</v>
      </c>
      <c r="B1201" t="s">
        <v>621</v>
      </c>
      <c r="C1201" t="s">
        <v>273</v>
      </c>
      <c r="D1201" t="s">
        <v>624</v>
      </c>
      <c r="E1201" t="s">
        <v>700</v>
      </c>
      <c r="F1201">
        <v>139</v>
      </c>
    </row>
    <row r="1202" spans="1:6" x14ac:dyDescent="0.3">
      <c r="A1202" s="1">
        <v>45352</v>
      </c>
      <c r="B1202" t="s">
        <v>621</v>
      </c>
      <c r="C1202" t="s">
        <v>276</v>
      </c>
      <c r="D1202" t="s">
        <v>624</v>
      </c>
      <c r="E1202" t="s">
        <v>700</v>
      </c>
      <c r="F1202">
        <v>1564</v>
      </c>
    </row>
    <row r="1203" spans="1:6" x14ac:dyDescent="0.3">
      <c r="A1203" s="1">
        <v>45352</v>
      </c>
      <c r="B1203" t="s">
        <v>621</v>
      </c>
      <c r="C1203" t="s">
        <v>275</v>
      </c>
      <c r="D1203" t="s">
        <v>624</v>
      </c>
      <c r="E1203" t="s">
        <v>700</v>
      </c>
      <c r="F1203">
        <v>250</v>
      </c>
    </row>
    <row r="1204" spans="1:6" x14ac:dyDescent="0.3">
      <c r="A1204" s="1">
        <v>45352</v>
      </c>
      <c r="B1204" t="s">
        <v>621</v>
      </c>
      <c r="C1204" t="s">
        <v>7</v>
      </c>
      <c r="D1204" t="s">
        <v>624</v>
      </c>
      <c r="E1204" t="s">
        <v>700</v>
      </c>
      <c r="F1204">
        <v>66424</v>
      </c>
    </row>
    <row r="1205" spans="1:6" x14ac:dyDescent="0.3">
      <c r="A1205" s="1">
        <v>45352</v>
      </c>
      <c r="B1205" t="s">
        <v>621</v>
      </c>
      <c r="C1205" t="s">
        <v>5</v>
      </c>
      <c r="D1205" t="s">
        <v>624</v>
      </c>
      <c r="E1205" t="s">
        <v>700</v>
      </c>
      <c r="F1205">
        <v>16952</v>
      </c>
    </row>
    <row r="1206" spans="1:6" x14ac:dyDescent="0.3">
      <c r="A1206" s="1">
        <v>45352</v>
      </c>
      <c r="B1206" t="s">
        <v>621</v>
      </c>
      <c r="C1206" t="s">
        <v>9</v>
      </c>
      <c r="D1206" t="s">
        <v>624</v>
      </c>
      <c r="E1206" t="s">
        <v>700</v>
      </c>
      <c r="F1206">
        <v>11242</v>
      </c>
    </row>
    <row r="1207" spans="1:6" x14ac:dyDescent="0.3">
      <c r="A1207" s="1">
        <v>45352</v>
      </c>
      <c r="B1207" t="s">
        <v>621</v>
      </c>
      <c r="C1207" t="s">
        <v>4</v>
      </c>
      <c r="D1207" t="s">
        <v>624</v>
      </c>
      <c r="E1207" t="s">
        <v>700</v>
      </c>
      <c r="F1207">
        <v>1737</v>
      </c>
    </row>
    <row r="1208" spans="1:6" x14ac:dyDescent="0.3">
      <c r="A1208" s="1">
        <v>45352</v>
      </c>
      <c r="B1208" t="s">
        <v>621</v>
      </c>
      <c r="C1208" t="s">
        <v>2</v>
      </c>
      <c r="D1208" t="s">
        <v>624</v>
      </c>
      <c r="E1208" t="s">
        <v>700</v>
      </c>
      <c r="F1208">
        <v>6658</v>
      </c>
    </row>
    <row r="1209" spans="1:6" x14ac:dyDescent="0.3">
      <c r="A1209" s="1">
        <v>45352</v>
      </c>
      <c r="B1209" t="s">
        <v>621</v>
      </c>
      <c r="C1209" t="s">
        <v>10</v>
      </c>
      <c r="D1209" t="s">
        <v>624</v>
      </c>
      <c r="E1209" t="s">
        <v>700</v>
      </c>
      <c r="F1209">
        <v>10373</v>
      </c>
    </row>
    <row r="1210" spans="1:6" x14ac:dyDescent="0.3">
      <c r="A1210" s="1">
        <v>45352</v>
      </c>
      <c r="B1210" t="s">
        <v>621</v>
      </c>
      <c r="C1210" t="s">
        <v>681</v>
      </c>
      <c r="D1210" t="s">
        <v>624</v>
      </c>
      <c r="E1210" t="s">
        <v>700</v>
      </c>
      <c r="F1210">
        <v>7738</v>
      </c>
    </row>
    <row r="1211" spans="1:6" x14ac:dyDescent="0.3">
      <c r="A1211" s="1">
        <v>45352</v>
      </c>
      <c r="B1211" t="s">
        <v>621</v>
      </c>
      <c r="C1211" t="s">
        <v>12</v>
      </c>
      <c r="D1211" t="s">
        <v>624</v>
      </c>
      <c r="E1211" t="s">
        <v>700</v>
      </c>
      <c r="F1211">
        <v>0</v>
      </c>
    </row>
    <row r="1212" spans="1:6" x14ac:dyDescent="0.3">
      <c r="A1212" s="1">
        <v>45352</v>
      </c>
      <c r="B1212" t="s">
        <v>621</v>
      </c>
      <c r="C1212" t="s">
        <v>246</v>
      </c>
      <c r="D1212" t="s">
        <v>624</v>
      </c>
      <c r="E1212" t="s">
        <v>700</v>
      </c>
      <c r="F1212">
        <v>25461</v>
      </c>
    </row>
    <row r="1213" spans="1:6" x14ac:dyDescent="0.3">
      <c r="A1213" s="1">
        <v>45352</v>
      </c>
      <c r="B1213" t="s">
        <v>621</v>
      </c>
      <c r="C1213" t="s">
        <v>13</v>
      </c>
      <c r="D1213" t="s">
        <v>624</v>
      </c>
      <c r="E1213" t="s">
        <v>700</v>
      </c>
      <c r="F1213">
        <v>3104</v>
      </c>
    </row>
    <row r="1214" spans="1:6" x14ac:dyDescent="0.3">
      <c r="A1214" s="1">
        <v>45352</v>
      </c>
      <c r="B1214" t="s">
        <v>621</v>
      </c>
      <c r="C1214" t="s">
        <v>11</v>
      </c>
      <c r="D1214" t="s">
        <v>624</v>
      </c>
      <c r="E1214" t="s">
        <v>700</v>
      </c>
      <c r="F1214">
        <v>4579</v>
      </c>
    </row>
    <row r="1215" spans="1:6" x14ac:dyDescent="0.3">
      <c r="A1215" s="1">
        <v>45352</v>
      </c>
      <c r="B1215" t="s">
        <v>621</v>
      </c>
      <c r="C1215" t="s">
        <v>15</v>
      </c>
      <c r="D1215" t="s">
        <v>624</v>
      </c>
      <c r="E1215" t="s">
        <v>700</v>
      </c>
      <c r="F1215">
        <v>2798</v>
      </c>
    </row>
    <row r="1216" spans="1:6" x14ac:dyDescent="0.3">
      <c r="A1216" s="1">
        <v>45352</v>
      </c>
      <c r="B1216" t="s">
        <v>621</v>
      </c>
      <c r="C1216" t="s">
        <v>250</v>
      </c>
      <c r="D1216" t="s">
        <v>624</v>
      </c>
      <c r="E1216" t="s">
        <v>700</v>
      </c>
      <c r="F1216">
        <v>2119</v>
      </c>
    </row>
    <row r="1217" spans="1:6" x14ac:dyDescent="0.3">
      <c r="A1217" s="1">
        <v>45352</v>
      </c>
      <c r="B1217" t="s">
        <v>621</v>
      </c>
      <c r="C1217" t="s">
        <v>236</v>
      </c>
      <c r="D1217" t="s">
        <v>624</v>
      </c>
      <c r="E1217" t="s">
        <v>700</v>
      </c>
      <c r="F1217">
        <v>60</v>
      </c>
    </row>
    <row r="1218" spans="1:6" x14ac:dyDescent="0.3">
      <c r="A1218" s="1">
        <v>45352</v>
      </c>
      <c r="B1218" t="s">
        <v>621</v>
      </c>
      <c r="C1218" t="s">
        <v>253</v>
      </c>
      <c r="D1218" t="s">
        <v>624</v>
      </c>
      <c r="E1218" t="s">
        <v>700</v>
      </c>
      <c r="F1218">
        <v>1459</v>
      </c>
    </row>
    <row r="1219" spans="1:6" x14ac:dyDescent="0.3">
      <c r="A1219" s="1">
        <v>45352</v>
      </c>
      <c r="B1219" t="s">
        <v>621</v>
      </c>
      <c r="C1219" t="s">
        <v>255</v>
      </c>
      <c r="D1219" t="s">
        <v>624</v>
      </c>
      <c r="E1219" t="s">
        <v>700</v>
      </c>
      <c r="F1219">
        <v>9813</v>
      </c>
    </row>
    <row r="1220" spans="1:6" x14ac:dyDescent="0.3">
      <c r="A1220" s="1">
        <v>45352</v>
      </c>
      <c r="B1220" t="s">
        <v>621</v>
      </c>
      <c r="C1220" t="s">
        <v>257</v>
      </c>
      <c r="D1220" t="s">
        <v>624</v>
      </c>
      <c r="E1220" t="s">
        <v>700</v>
      </c>
      <c r="F1220">
        <v>3422</v>
      </c>
    </row>
    <row r="1221" spans="1:6" x14ac:dyDescent="0.3">
      <c r="A1221" s="1">
        <v>45352</v>
      </c>
      <c r="B1221" t="s">
        <v>621</v>
      </c>
      <c r="C1221" t="s">
        <v>259</v>
      </c>
      <c r="D1221" t="s">
        <v>624</v>
      </c>
      <c r="E1221" t="s">
        <v>700</v>
      </c>
      <c r="F1221">
        <v>386</v>
      </c>
    </row>
    <row r="1222" spans="1:6" x14ac:dyDescent="0.3">
      <c r="A1222" s="1">
        <v>45352</v>
      </c>
      <c r="B1222" t="s">
        <v>621</v>
      </c>
      <c r="C1222" t="s">
        <v>260</v>
      </c>
      <c r="D1222" t="s">
        <v>624</v>
      </c>
      <c r="E1222" t="s">
        <v>700</v>
      </c>
      <c r="F1222">
        <v>0</v>
      </c>
    </row>
    <row r="1223" spans="1:6" x14ac:dyDescent="0.3">
      <c r="A1223" s="1">
        <v>45352</v>
      </c>
      <c r="B1223" t="s">
        <v>621</v>
      </c>
      <c r="C1223" t="s">
        <v>262</v>
      </c>
      <c r="D1223" t="s">
        <v>624</v>
      </c>
      <c r="E1223" t="s">
        <v>700</v>
      </c>
      <c r="F1223">
        <v>2167</v>
      </c>
    </row>
    <row r="1224" spans="1:6" x14ac:dyDescent="0.3">
      <c r="A1224" s="1">
        <v>45352</v>
      </c>
      <c r="B1224" t="s">
        <v>621</v>
      </c>
      <c r="C1224" t="s">
        <v>263</v>
      </c>
      <c r="D1224" t="s">
        <v>624</v>
      </c>
      <c r="E1224" t="s">
        <v>700</v>
      </c>
      <c r="F1224">
        <v>0</v>
      </c>
    </row>
    <row r="1225" spans="1:6" x14ac:dyDescent="0.3">
      <c r="A1225" s="1">
        <v>45352</v>
      </c>
      <c r="B1225" t="s">
        <v>621</v>
      </c>
      <c r="C1225" t="s">
        <v>265</v>
      </c>
      <c r="D1225" t="s">
        <v>624</v>
      </c>
      <c r="E1225" t="s">
        <v>700</v>
      </c>
      <c r="F1225">
        <v>1465</v>
      </c>
    </row>
    <row r="1226" spans="1:6" x14ac:dyDescent="0.3">
      <c r="A1226" s="1">
        <v>45352</v>
      </c>
      <c r="B1226" t="s">
        <v>623</v>
      </c>
      <c r="C1226" t="s">
        <v>14</v>
      </c>
      <c r="D1226" t="s">
        <v>624</v>
      </c>
      <c r="E1226" t="s">
        <v>701</v>
      </c>
      <c r="F1226">
        <v>0</v>
      </c>
    </row>
    <row r="1227" spans="1:6" x14ac:dyDescent="0.3">
      <c r="A1227" s="1">
        <v>45352</v>
      </c>
      <c r="B1227" t="s">
        <v>623</v>
      </c>
      <c r="C1227" t="s">
        <v>6</v>
      </c>
      <c r="D1227" t="s">
        <v>624</v>
      </c>
      <c r="E1227" t="s">
        <v>701</v>
      </c>
      <c r="F1227">
        <v>0</v>
      </c>
    </row>
    <row r="1228" spans="1:6" x14ac:dyDescent="0.3">
      <c r="A1228" s="1">
        <v>45352</v>
      </c>
      <c r="B1228" t="s">
        <v>623</v>
      </c>
      <c r="C1228" t="s">
        <v>3</v>
      </c>
      <c r="D1228" t="s">
        <v>624</v>
      </c>
      <c r="E1228" t="s">
        <v>701</v>
      </c>
      <c r="F1228">
        <v>0</v>
      </c>
    </row>
    <row r="1229" spans="1:6" x14ac:dyDescent="0.3">
      <c r="A1229" s="1">
        <v>45352</v>
      </c>
      <c r="B1229" t="s">
        <v>623</v>
      </c>
      <c r="C1229" t="s">
        <v>8</v>
      </c>
      <c r="D1229" t="s">
        <v>624</v>
      </c>
      <c r="E1229" t="s">
        <v>701</v>
      </c>
      <c r="F1229">
        <v>0</v>
      </c>
    </row>
    <row r="1230" spans="1:6" x14ac:dyDescent="0.3">
      <c r="A1230" s="1">
        <v>45352</v>
      </c>
      <c r="B1230" t="s">
        <v>623</v>
      </c>
      <c r="C1230" t="s">
        <v>237</v>
      </c>
      <c r="D1230" t="s">
        <v>624</v>
      </c>
      <c r="E1230" t="s">
        <v>701</v>
      </c>
      <c r="F1230">
        <v>0</v>
      </c>
    </row>
    <row r="1231" spans="1:6" x14ac:dyDescent="0.3">
      <c r="A1231" s="1">
        <v>45352</v>
      </c>
      <c r="B1231" t="s">
        <v>623</v>
      </c>
      <c r="C1231" t="s">
        <v>238</v>
      </c>
      <c r="D1231" t="s">
        <v>624</v>
      </c>
      <c r="E1231" t="s">
        <v>701</v>
      </c>
      <c r="F1231">
        <v>0</v>
      </c>
    </row>
    <row r="1232" spans="1:6" x14ac:dyDescent="0.3">
      <c r="A1232" s="1">
        <v>45352</v>
      </c>
      <c r="B1232" t="s">
        <v>623</v>
      </c>
      <c r="C1232" t="s">
        <v>239</v>
      </c>
      <c r="D1232" t="s">
        <v>624</v>
      </c>
      <c r="E1232" t="s">
        <v>701</v>
      </c>
      <c r="F1232">
        <v>0</v>
      </c>
    </row>
    <row r="1233" spans="1:6" x14ac:dyDescent="0.3">
      <c r="A1233" s="1">
        <v>45352</v>
      </c>
      <c r="B1233" t="s">
        <v>623</v>
      </c>
      <c r="C1233" t="s">
        <v>240</v>
      </c>
      <c r="D1233" t="s">
        <v>624</v>
      </c>
      <c r="E1233" t="s">
        <v>701</v>
      </c>
      <c r="F1233">
        <v>0</v>
      </c>
    </row>
    <row r="1234" spans="1:6" x14ac:dyDescent="0.3">
      <c r="A1234" s="1">
        <v>45352</v>
      </c>
      <c r="B1234" t="s">
        <v>623</v>
      </c>
      <c r="C1234" t="s">
        <v>274</v>
      </c>
      <c r="D1234" t="s">
        <v>624</v>
      </c>
      <c r="E1234" t="s">
        <v>701</v>
      </c>
      <c r="F1234">
        <v>0</v>
      </c>
    </row>
    <row r="1235" spans="1:6" x14ac:dyDescent="0.3">
      <c r="A1235" s="1">
        <v>45352</v>
      </c>
      <c r="B1235" t="s">
        <v>623</v>
      </c>
      <c r="C1235" t="s">
        <v>273</v>
      </c>
      <c r="D1235" t="s">
        <v>624</v>
      </c>
      <c r="E1235" t="s">
        <v>701</v>
      </c>
      <c r="F1235">
        <v>0</v>
      </c>
    </row>
    <row r="1236" spans="1:6" x14ac:dyDescent="0.3">
      <c r="A1236" s="1">
        <v>45352</v>
      </c>
      <c r="B1236" t="s">
        <v>623</v>
      </c>
      <c r="C1236" t="s">
        <v>276</v>
      </c>
      <c r="D1236" t="s">
        <v>624</v>
      </c>
      <c r="E1236" t="s">
        <v>701</v>
      </c>
      <c r="F1236">
        <v>0</v>
      </c>
    </row>
    <row r="1237" spans="1:6" x14ac:dyDescent="0.3">
      <c r="A1237" s="1">
        <v>45352</v>
      </c>
      <c r="B1237" t="s">
        <v>623</v>
      </c>
      <c r="C1237" t="s">
        <v>275</v>
      </c>
      <c r="D1237" t="s">
        <v>624</v>
      </c>
      <c r="E1237" t="s">
        <v>701</v>
      </c>
      <c r="F1237">
        <v>0</v>
      </c>
    </row>
    <row r="1238" spans="1:6" x14ac:dyDescent="0.3">
      <c r="A1238" s="1">
        <v>45352</v>
      </c>
      <c r="B1238" t="s">
        <v>623</v>
      </c>
      <c r="C1238" t="s">
        <v>7</v>
      </c>
      <c r="D1238" t="s">
        <v>624</v>
      </c>
      <c r="E1238" t="s">
        <v>701</v>
      </c>
      <c r="F1238">
        <v>0</v>
      </c>
    </row>
    <row r="1239" spans="1:6" x14ac:dyDescent="0.3">
      <c r="A1239" s="1">
        <v>45352</v>
      </c>
      <c r="B1239" t="s">
        <v>623</v>
      </c>
      <c r="C1239" t="s">
        <v>5</v>
      </c>
      <c r="D1239" t="s">
        <v>624</v>
      </c>
      <c r="E1239" t="s">
        <v>701</v>
      </c>
      <c r="F1239">
        <v>0</v>
      </c>
    </row>
    <row r="1240" spans="1:6" x14ac:dyDescent="0.3">
      <c r="A1240" s="1">
        <v>45352</v>
      </c>
      <c r="B1240" t="s">
        <v>623</v>
      </c>
      <c r="C1240" t="s">
        <v>9</v>
      </c>
      <c r="D1240" t="s">
        <v>624</v>
      </c>
      <c r="E1240" t="s">
        <v>701</v>
      </c>
      <c r="F1240">
        <v>0</v>
      </c>
    </row>
    <row r="1241" spans="1:6" x14ac:dyDescent="0.3">
      <c r="A1241" s="1">
        <v>45352</v>
      </c>
      <c r="B1241" t="s">
        <v>623</v>
      </c>
      <c r="C1241" t="s">
        <v>4</v>
      </c>
      <c r="D1241" t="s">
        <v>624</v>
      </c>
      <c r="E1241" t="s">
        <v>701</v>
      </c>
      <c r="F1241">
        <v>0</v>
      </c>
    </row>
    <row r="1242" spans="1:6" x14ac:dyDescent="0.3">
      <c r="A1242" s="1">
        <v>45352</v>
      </c>
      <c r="B1242" t="s">
        <v>623</v>
      </c>
      <c r="C1242" t="s">
        <v>2</v>
      </c>
      <c r="D1242" t="s">
        <v>624</v>
      </c>
      <c r="E1242" t="s">
        <v>701</v>
      </c>
      <c r="F1242">
        <v>0</v>
      </c>
    </row>
    <row r="1243" spans="1:6" x14ac:dyDescent="0.3">
      <c r="A1243" s="1">
        <v>45352</v>
      </c>
      <c r="B1243" t="s">
        <v>623</v>
      </c>
      <c r="C1243" t="s">
        <v>10</v>
      </c>
      <c r="D1243" t="s">
        <v>624</v>
      </c>
      <c r="E1243" t="s">
        <v>701</v>
      </c>
      <c r="F1243">
        <v>0</v>
      </c>
    </row>
    <row r="1244" spans="1:6" x14ac:dyDescent="0.3">
      <c r="A1244" s="1">
        <v>45352</v>
      </c>
      <c r="B1244" t="s">
        <v>623</v>
      </c>
      <c r="C1244" t="s">
        <v>681</v>
      </c>
      <c r="D1244" t="s">
        <v>624</v>
      </c>
      <c r="E1244" t="s">
        <v>701</v>
      </c>
      <c r="F1244">
        <v>0</v>
      </c>
    </row>
    <row r="1245" spans="1:6" x14ac:dyDescent="0.3">
      <c r="A1245" s="1">
        <v>45352</v>
      </c>
      <c r="B1245" t="s">
        <v>623</v>
      </c>
      <c r="C1245" t="s">
        <v>12</v>
      </c>
      <c r="D1245" t="s">
        <v>624</v>
      </c>
      <c r="E1245" t="s">
        <v>701</v>
      </c>
      <c r="F1245">
        <v>0</v>
      </c>
    </row>
    <row r="1246" spans="1:6" x14ac:dyDescent="0.3">
      <c r="A1246" s="1">
        <v>45352</v>
      </c>
      <c r="B1246" t="s">
        <v>623</v>
      </c>
      <c r="C1246" t="s">
        <v>246</v>
      </c>
      <c r="D1246" t="s">
        <v>624</v>
      </c>
      <c r="E1246" t="s">
        <v>701</v>
      </c>
      <c r="F1246">
        <v>0</v>
      </c>
    </row>
    <row r="1247" spans="1:6" x14ac:dyDescent="0.3">
      <c r="A1247" s="1">
        <v>45352</v>
      </c>
      <c r="B1247" t="s">
        <v>623</v>
      </c>
      <c r="C1247" t="s">
        <v>13</v>
      </c>
      <c r="D1247" t="s">
        <v>624</v>
      </c>
      <c r="E1247" t="s">
        <v>701</v>
      </c>
      <c r="F1247">
        <v>0</v>
      </c>
    </row>
    <row r="1248" spans="1:6" x14ac:dyDescent="0.3">
      <c r="A1248" s="1">
        <v>45352</v>
      </c>
      <c r="B1248" t="s">
        <v>623</v>
      </c>
      <c r="C1248" t="s">
        <v>11</v>
      </c>
      <c r="D1248" t="s">
        <v>624</v>
      </c>
      <c r="E1248" t="s">
        <v>701</v>
      </c>
      <c r="F1248">
        <v>0</v>
      </c>
    </row>
    <row r="1249" spans="1:6" x14ac:dyDescent="0.3">
      <c r="A1249" s="1">
        <v>45352</v>
      </c>
      <c r="B1249" t="s">
        <v>623</v>
      </c>
      <c r="C1249" t="s">
        <v>15</v>
      </c>
      <c r="D1249" t="s">
        <v>624</v>
      </c>
      <c r="E1249" t="s">
        <v>701</v>
      </c>
      <c r="F1249">
        <v>0</v>
      </c>
    </row>
    <row r="1250" spans="1:6" x14ac:dyDescent="0.3">
      <c r="A1250" s="1">
        <v>45352</v>
      </c>
      <c r="B1250" t="s">
        <v>623</v>
      </c>
      <c r="C1250" t="s">
        <v>250</v>
      </c>
      <c r="D1250" t="s">
        <v>624</v>
      </c>
      <c r="E1250" t="s">
        <v>701</v>
      </c>
      <c r="F1250">
        <v>0</v>
      </c>
    </row>
    <row r="1251" spans="1:6" x14ac:dyDescent="0.3">
      <c r="A1251" s="1">
        <v>45352</v>
      </c>
      <c r="B1251" t="s">
        <v>623</v>
      </c>
      <c r="C1251" t="s">
        <v>236</v>
      </c>
      <c r="D1251" t="s">
        <v>624</v>
      </c>
      <c r="E1251" t="s">
        <v>701</v>
      </c>
      <c r="F1251">
        <v>0</v>
      </c>
    </row>
    <row r="1252" spans="1:6" x14ac:dyDescent="0.3">
      <c r="A1252" s="1">
        <v>45352</v>
      </c>
      <c r="B1252" t="s">
        <v>623</v>
      </c>
      <c r="C1252" t="s">
        <v>253</v>
      </c>
      <c r="D1252" t="s">
        <v>624</v>
      </c>
      <c r="E1252" t="s">
        <v>701</v>
      </c>
      <c r="F1252">
        <v>0</v>
      </c>
    </row>
    <row r="1253" spans="1:6" x14ac:dyDescent="0.3">
      <c r="A1253" s="1">
        <v>45352</v>
      </c>
      <c r="B1253" t="s">
        <v>623</v>
      </c>
      <c r="C1253" t="s">
        <v>255</v>
      </c>
      <c r="D1253" t="s">
        <v>624</v>
      </c>
      <c r="E1253" t="s">
        <v>701</v>
      </c>
      <c r="F1253">
        <v>0</v>
      </c>
    </row>
    <row r="1254" spans="1:6" x14ac:dyDescent="0.3">
      <c r="A1254" s="1">
        <v>45352</v>
      </c>
      <c r="B1254" t="s">
        <v>623</v>
      </c>
      <c r="C1254" t="s">
        <v>257</v>
      </c>
      <c r="D1254" t="s">
        <v>624</v>
      </c>
      <c r="E1254" t="s">
        <v>701</v>
      </c>
      <c r="F1254">
        <v>0</v>
      </c>
    </row>
    <row r="1255" spans="1:6" x14ac:dyDescent="0.3">
      <c r="A1255" s="1">
        <v>45352</v>
      </c>
      <c r="B1255" t="s">
        <v>623</v>
      </c>
      <c r="C1255" t="s">
        <v>259</v>
      </c>
      <c r="D1255" t="s">
        <v>624</v>
      </c>
      <c r="E1255" t="s">
        <v>701</v>
      </c>
      <c r="F1255">
        <v>0</v>
      </c>
    </row>
    <row r="1256" spans="1:6" x14ac:dyDescent="0.3">
      <c r="A1256" s="1">
        <v>45352</v>
      </c>
      <c r="B1256" t="s">
        <v>623</v>
      </c>
      <c r="C1256" t="s">
        <v>260</v>
      </c>
      <c r="D1256" t="s">
        <v>624</v>
      </c>
      <c r="E1256" t="s">
        <v>701</v>
      </c>
      <c r="F1256">
        <v>0</v>
      </c>
    </row>
    <row r="1257" spans="1:6" x14ac:dyDescent="0.3">
      <c r="A1257" s="1">
        <v>45352</v>
      </c>
      <c r="B1257" t="s">
        <v>623</v>
      </c>
      <c r="C1257" t="s">
        <v>262</v>
      </c>
      <c r="D1257" t="s">
        <v>624</v>
      </c>
      <c r="E1257" t="s">
        <v>701</v>
      </c>
      <c r="F1257">
        <v>0</v>
      </c>
    </row>
    <row r="1258" spans="1:6" x14ac:dyDescent="0.3">
      <c r="A1258" s="1">
        <v>45352</v>
      </c>
      <c r="B1258" t="s">
        <v>623</v>
      </c>
      <c r="C1258" t="s">
        <v>263</v>
      </c>
      <c r="D1258" t="s">
        <v>624</v>
      </c>
      <c r="E1258" t="s">
        <v>701</v>
      </c>
      <c r="F1258">
        <v>0</v>
      </c>
    </row>
    <row r="1259" spans="1:6" x14ac:dyDescent="0.3">
      <c r="A1259" s="1">
        <v>45352</v>
      </c>
      <c r="B1259" t="s">
        <v>623</v>
      </c>
      <c r="C1259" t="s">
        <v>265</v>
      </c>
      <c r="D1259" t="s">
        <v>624</v>
      </c>
      <c r="E1259" t="s">
        <v>701</v>
      </c>
      <c r="F1259">
        <v>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48"/>
  <sheetViews>
    <sheetView workbookViewId="0"/>
  </sheetViews>
  <sheetFormatPr defaultRowHeight="14.4" x14ac:dyDescent="0.3"/>
  <cols>
    <col min="2" max="2" width="58.5546875" bestFit="1" customWidth="1"/>
    <col min="3" max="3" width="58.5546875" customWidth="1"/>
    <col min="7" max="7" width="33" customWidth="1"/>
    <col min="11" max="11" width="11.5546875" bestFit="1" customWidth="1"/>
    <col min="14" max="14" width="42.5546875" bestFit="1" customWidth="1"/>
    <col min="15" max="15" width="11.44140625" bestFit="1" customWidth="1"/>
    <col min="20" max="21" width="15.44140625" bestFit="1" customWidth="1"/>
  </cols>
  <sheetData>
    <row r="1" spans="1:22" x14ac:dyDescent="0.3">
      <c r="A1" s="18" t="s">
        <v>218</v>
      </c>
      <c r="B1" s="18"/>
      <c r="C1" s="18"/>
      <c r="D1" s="18"/>
      <c r="E1" s="18"/>
      <c r="F1" s="18" t="s">
        <v>219</v>
      </c>
      <c r="G1" s="18"/>
      <c r="I1" s="18"/>
      <c r="J1" s="18"/>
      <c r="K1" s="18" t="s">
        <v>220</v>
      </c>
      <c r="M1" s="18"/>
      <c r="N1" s="18"/>
      <c r="O1" s="18"/>
      <c r="P1" s="18"/>
      <c r="Q1" s="18"/>
      <c r="R1" s="18"/>
      <c r="T1" s="18"/>
      <c r="U1" s="18"/>
      <c r="V1" s="18"/>
    </row>
    <row r="2" spans="1:22" x14ac:dyDescent="0.3">
      <c r="A2" t="s">
        <v>221</v>
      </c>
      <c r="B2" t="s">
        <v>222</v>
      </c>
      <c r="C2" t="s">
        <v>222</v>
      </c>
      <c r="D2" t="s">
        <v>223</v>
      </c>
      <c r="F2" t="s">
        <v>14</v>
      </c>
      <c r="G2" t="s">
        <v>224</v>
      </c>
      <c r="K2" s="41">
        <v>45017</v>
      </c>
    </row>
    <row r="3" spans="1:22" x14ac:dyDescent="0.3">
      <c r="B3" s="21" t="s">
        <v>225</v>
      </c>
      <c r="C3" s="21" t="s">
        <v>225</v>
      </c>
      <c r="F3" t="s">
        <v>6</v>
      </c>
      <c r="G3" t="s">
        <v>226</v>
      </c>
      <c r="K3" s="41">
        <v>45047</v>
      </c>
    </row>
    <row r="4" spans="1:22" x14ac:dyDescent="0.3">
      <c r="A4" t="s">
        <v>0</v>
      </c>
      <c r="B4" t="s">
        <v>110</v>
      </c>
      <c r="C4" t="s">
        <v>110</v>
      </c>
      <c r="D4" t="s">
        <v>108</v>
      </c>
      <c r="F4" t="s">
        <v>3</v>
      </c>
      <c r="G4" t="s">
        <v>233</v>
      </c>
      <c r="K4" s="41">
        <v>45078</v>
      </c>
    </row>
    <row r="5" spans="1:22" x14ac:dyDescent="0.3">
      <c r="A5" t="s">
        <v>41</v>
      </c>
      <c r="B5" t="s">
        <v>100</v>
      </c>
      <c r="C5" t="s">
        <v>100</v>
      </c>
      <c r="D5" t="s">
        <v>108</v>
      </c>
      <c r="F5" t="s">
        <v>8</v>
      </c>
      <c r="G5" t="s">
        <v>228</v>
      </c>
      <c r="K5" s="41">
        <v>45108</v>
      </c>
    </row>
    <row r="6" spans="1:22" x14ac:dyDescent="0.3">
      <c r="A6" t="s">
        <v>16</v>
      </c>
      <c r="B6" t="s">
        <v>70</v>
      </c>
      <c r="C6" t="s">
        <v>70</v>
      </c>
      <c r="D6" t="s">
        <v>108</v>
      </c>
      <c r="F6" t="s">
        <v>237</v>
      </c>
      <c r="G6" t="s">
        <v>229</v>
      </c>
      <c r="K6" s="41">
        <v>45139</v>
      </c>
    </row>
    <row r="7" spans="1:22" x14ac:dyDescent="0.3">
      <c r="A7" t="s">
        <v>20</v>
      </c>
      <c r="B7" t="s">
        <v>61</v>
      </c>
      <c r="C7" t="s">
        <v>61</v>
      </c>
      <c r="D7" t="s">
        <v>108</v>
      </c>
      <c r="F7" t="s">
        <v>238</v>
      </c>
      <c r="G7" t="s">
        <v>235</v>
      </c>
      <c r="K7" s="41">
        <v>45170</v>
      </c>
    </row>
    <row r="8" spans="1:22" x14ac:dyDescent="0.3">
      <c r="A8" t="s">
        <v>19</v>
      </c>
      <c r="B8" t="s">
        <v>62</v>
      </c>
      <c r="C8" t="s">
        <v>62</v>
      </c>
      <c r="D8" t="s">
        <v>108</v>
      </c>
      <c r="F8" t="s">
        <v>239</v>
      </c>
      <c r="G8" t="s">
        <v>230</v>
      </c>
      <c r="K8" s="41">
        <v>45200</v>
      </c>
    </row>
    <row r="9" spans="1:22" x14ac:dyDescent="0.3">
      <c r="A9" t="s">
        <v>17</v>
      </c>
      <c r="B9" t="s">
        <v>64</v>
      </c>
      <c r="C9" t="s">
        <v>64</v>
      </c>
      <c r="D9" t="s">
        <v>108</v>
      </c>
      <c r="F9" t="s">
        <v>240</v>
      </c>
      <c r="G9" t="s">
        <v>242</v>
      </c>
      <c r="K9" s="41">
        <v>45231</v>
      </c>
    </row>
    <row r="10" spans="1:22" x14ac:dyDescent="0.3">
      <c r="A10" t="s">
        <v>26</v>
      </c>
      <c r="B10" t="s">
        <v>56</v>
      </c>
      <c r="C10" t="s">
        <v>56</v>
      </c>
      <c r="D10" t="s">
        <v>108</v>
      </c>
      <c r="F10" t="s">
        <v>273</v>
      </c>
      <c r="G10" t="s">
        <v>277</v>
      </c>
      <c r="K10" s="41">
        <v>45261</v>
      </c>
    </row>
    <row r="11" spans="1:22" x14ac:dyDescent="0.3">
      <c r="A11" t="s">
        <v>624</v>
      </c>
      <c r="B11" t="s">
        <v>625</v>
      </c>
      <c r="C11" t="s">
        <v>625</v>
      </c>
      <c r="D11" t="s">
        <v>108</v>
      </c>
      <c r="F11" t="s">
        <v>274</v>
      </c>
      <c r="G11" t="s">
        <v>278</v>
      </c>
      <c r="K11" s="41">
        <v>45292</v>
      </c>
    </row>
    <row r="12" spans="1:22" x14ac:dyDescent="0.3">
      <c r="B12" s="21" t="s">
        <v>225</v>
      </c>
      <c r="C12" s="21" t="s">
        <v>225</v>
      </c>
      <c r="F12" t="s">
        <v>275</v>
      </c>
      <c r="G12" t="s">
        <v>279</v>
      </c>
      <c r="K12" s="41">
        <v>45323</v>
      </c>
    </row>
    <row r="13" spans="1:22" x14ac:dyDescent="0.3">
      <c r="A13" t="s">
        <v>1</v>
      </c>
      <c r="B13" t="s">
        <v>95</v>
      </c>
      <c r="C13" t="str">
        <f>_xlfn.CONCAT(A13, " ", B13)</f>
        <v>111AA1 North East</v>
      </c>
      <c r="D13" t="s">
        <v>232</v>
      </c>
      <c r="F13" t="s">
        <v>276</v>
      </c>
      <c r="G13" t="s">
        <v>280</v>
      </c>
      <c r="K13" s="41">
        <v>45352</v>
      </c>
    </row>
    <row r="14" spans="1:22" x14ac:dyDescent="0.3">
      <c r="A14" t="s">
        <v>98</v>
      </c>
      <c r="B14" t="s">
        <v>99</v>
      </c>
      <c r="C14" t="str">
        <f t="shared" ref="C14:C48" si="0">_xlfn.CONCAT(A14, " ", B14)</f>
        <v>111AI7 Yorkshire and Humber (NECS)</v>
      </c>
      <c r="D14" t="s">
        <v>232</v>
      </c>
      <c r="F14" t="s">
        <v>7</v>
      </c>
      <c r="G14" t="s">
        <v>231</v>
      </c>
      <c r="K14" s="41">
        <v>45383</v>
      </c>
    </row>
    <row r="15" spans="1:22" x14ac:dyDescent="0.3">
      <c r="A15" t="s">
        <v>283</v>
      </c>
      <c r="B15" t="s">
        <v>294</v>
      </c>
      <c r="C15" t="str">
        <f t="shared" si="0"/>
        <v>111AJ3 North West including Blackpool (ML CSU)</v>
      </c>
      <c r="D15" t="s">
        <v>232</v>
      </c>
      <c r="F15" t="s">
        <v>5</v>
      </c>
      <c r="G15" t="s">
        <v>243</v>
      </c>
      <c r="K15" s="41">
        <v>45413</v>
      </c>
    </row>
    <row r="16" spans="1:22" x14ac:dyDescent="0.3">
      <c r="A16" t="s">
        <v>389</v>
      </c>
      <c r="B16" t="s">
        <v>388</v>
      </c>
      <c r="C16" t="str">
        <f t="shared" si="0"/>
        <v>111AJ8 Derbyshire (DHU)</v>
      </c>
      <c r="D16" t="s">
        <v>232</v>
      </c>
      <c r="F16" t="s">
        <v>9</v>
      </c>
      <c r="G16" t="s">
        <v>679</v>
      </c>
      <c r="K16" s="41">
        <v>45444</v>
      </c>
    </row>
    <row r="17" spans="1:11" x14ac:dyDescent="0.3">
      <c r="A17" t="s">
        <v>381</v>
      </c>
      <c r="B17" t="s">
        <v>382</v>
      </c>
      <c r="C17" t="str">
        <f t="shared" si="0"/>
        <v>111AK7 Leicestershire and Rutland (DHU)</v>
      </c>
      <c r="D17" t="s">
        <v>232</v>
      </c>
      <c r="F17" t="s">
        <v>4</v>
      </c>
      <c r="G17" t="s">
        <v>680</v>
      </c>
      <c r="K17" s="41">
        <v>45474</v>
      </c>
    </row>
    <row r="18" spans="1:11" x14ac:dyDescent="0.3">
      <c r="A18" t="s">
        <v>383</v>
      </c>
      <c r="B18" t="s">
        <v>384</v>
      </c>
      <c r="C18" t="str">
        <f t="shared" si="0"/>
        <v>111AK6 Lincolnshire (DHU)</v>
      </c>
      <c r="D18" t="s">
        <v>232</v>
      </c>
      <c r="F18" t="s">
        <v>2</v>
      </c>
      <c r="G18" t="s">
        <v>244</v>
      </c>
      <c r="K18" s="41">
        <v>45505</v>
      </c>
    </row>
    <row r="19" spans="1:11" x14ac:dyDescent="0.3">
      <c r="A19" t="s">
        <v>23</v>
      </c>
      <c r="B19" t="s">
        <v>71</v>
      </c>
      <c r="C19" t="str">
        <f t="shared" si="0"/>
        <v>111AC6 Northamptonshire</v>
      </c>
      <c r="D19" t="s">
        <v>232</v>
      </c>
      <c r="F19" t="s">
        <v>10</v>
      </c>
      <c r="G19" t="s">
        <v>380</v>
      </c>
      <c r="K19" s="41">
        <v>45536</v>
      </c>
    </row>
    <row r="20" spans="1:11" x14ac:dyDescent="0.3">
      <c r="A20" t="s">
        <v>542</v>
      </c>
      <c r="B20" t="s">
        <v>543</v>
      </c>
      <c r="C20" t="str">
        <f t="shared" si="0"/>
        <v>111AL1 Nottinghamshire (DHU)</v>
      </c>
      <c r="D20" t="s">
        <v>232</v>
      </c>
      <c r="F20" t="s">
        <v>681</v>
      </c>
      <c r="G20" t="s">
        <v>682</v>
      </c>
      <c r="K20" s="41">
        <v>45566</v>
      </c>
    </row>
    <row r="21" spans="1:11" x14ac:dyDescent="0.3">
      <c r="A21" t="s">
        <v>38</v>
      </c>
      <c r="B21" t="s">
        <v>107</v>
      </c>
      <c r="C21" t="str">
        <f t="shared" si="0"/>
        <v>111AF4 Staffordshire</v>
      </c>
      <c r="D21" t="s">
        <v>232</v>
      </c>
      <c r="F21" t="s">
        <v>12</v>
      </c>
      <c r="G21" t="s">
        <v>245</v>
      </c>
      <c r="K21" s="41">
        <v>45597</v>
      </c>
    </row>
    <row r="22" spans="1:11" x14ac:dyDescent="0.3">
      <c r="A22" t="s">
        <v>626</v>
      </c>
      <c r="B22" t="s">
        <v>627</v>
      </c>
      <c r="C22" t="str">
        <f t="shared" si="0"/>
        <v>111AL4 West Midlands ICB (DHU)</v>
      </c>
      <c r="D22" t="s">
        <v>232</v>
      </c>
      <c r="F22" t="s">
        <v>246</v>
      </c>
      <c r="G22" t="s">
        <v>234</v>
      </c>
      <c r="K22" s="41">
        <v>45627</v>
      </c>
    </row>
    <row r="23" spans="1:11" x14ac:dyDescent="0.3">
      <c r="A23" t="s">
        <v>22</v>
      </c>
      <c r="B23" t="s">
        <v>76</v>
      </c>
      <c r="C23" t="str">
        <f t="shared" si="0"/>
        <v>111AC5 Cambridgeshire and Peterborough</v>
      </c>
      <c r="D23" t="s">
        <v>232</v>
      </c>
      <c r="F23" t="s">
        <v>13</v>
      </c>
      <c r="G23" t="s">
        <v>247</v>
      </c>
      <c r="K23" s="41">
        <v>45658</v>
      </c>
    </row>
    <row r="24" spans="1:11" x14ac:dyDescent="0.3">
      <c r="A24" t="s">
        <v>21</v>
      </c>
      <c r="B24" t="s">
        <v>75</v>
      </c>
      <c r="C24" t="str">
        <f t="shared" si="0"/>
        <v>111AB2 Hertfordshire</v>
      </c>
      <c r="D24" t="s">
        <v>232</v>
      </c>
      <c r="F24" t="s">
        <v>11</v>
      </c>
      <c r="G24" t="s">
        <v>248</v>
      </c>
      <c r="K24" s="41">
        <v>45689</v>
      </c>
    </row>
    <row r="25" spans="1:11" x14ac:dyDescent="0.3">
      <c r="A25" t="s">
        <v>39</v>
      </c>
      <c r="B25" t="s">
        <v>77</v>
      </c>
      <c r="C25" t="str">
        <f t="shared" si="0"/>
        <v>111AG7 Luton and Bedfordshire</v>
      </c>
      <c r="D25" t="s">
        <v>232</v>
      </c>
      <c r="F25" t="s">
        <v>15</v>
      </c>
      <c r="G25" t="s">
        <v>249</v>
      </c>
      <c r="K25" s="41">
        <v>45717</v>
      </c>
    </row>
    <row r="26" spans="1:11" x14ac:dyDescent="0.3">
      <c r="A26" t="s">
        <v>29</v>
      </c>
      <c r="B26" t="s">
        <v>177</v>
      </c>
      <c r="C26" t="str">
        <f t="shared" si="0"/>
        <v>111AH4 Mid and South Essex</v>
      </c>
      <c r="D26" t="s">
        <v>232</v>
      </c>
      <c r="F26" t="s">
        <v>250</v>
      </c>
      <c r="G26" t="s">
        <v>251</v>
      </c>
      <c r="K26" s="33"/>
    </row>
    <row r="27" spans="1:11" x14ac:dyDescent="0.3">
      <c r="A27" t="s">
        <v>24</v>
      </c>
      <c r="B27" t="s">
        <v>72</v>
      </c>
      <c r="C27" t="str">
        <f t="shared" si="0"/>
        <v>111AC7 Milton Keynes</v>
      </c>
      <c r="D27" t="s">
        <v>232</v>
      </c>
      <c r="F27" t="s">
        <v>236</v>
      </c>
      <c r="G27" t="s">
        <v>252</v>
      </c>
      <c r="K27" s="33"/>
    </row>
    <row r="28" spans="1:11" x14ac:dyDescent="0.3">
      <c r="A28" t="s">
        <v>27</v>
      </c>
      <c r="B28" t="s">
        <v>80</v>
      </c>
      <c r="C28" t="str">
        <f t="shared" si="0"/>
        <v>111AG8 Norfolk including Great Yarmouth and Waveney</v>
      </c>
      <c r="D28" t="s">
        <v>232</v>
      </c>
      <c r="F28" t="s">
        <v>253</v>
      </c>
      <c r="G28" t="s">
        <v>254</v>
      </c>
      <c r="K28" s="33"/>
    </row>
    <row r="29" spans="1:11" x14ac:dyDescent="0.3">
      <c r="A29" t="s">
        <v>31</v>
      </c>
      <c r="B29" t="s">
        <v>60</v>
      </c>
      <c r="C29" t="str">
        <f t="shared" si="0"/>
        <v>111AH7 North East Essex &amp; Suffolk</v>
      </c>
      <c r="D29" t="s">
        <v>232</v>
      </c>
      <c r="F29" t="s">
        <v>255</v>
      </c>
      <c r="G29" t="s">
        <v>256</v>
      </c>
      <c r="K29" s="33"/>
    </row>
    <row r="30" spans="1:11" x14ac:dyDescent="0.3">
      <c r="A30" t="s">
        <v>34</v>
      </c>
      <c r="B30" t="s">
        <v>78</v>
      </c>
      <c r="C30" t="str">
        <f t="shared" si="0"/>
        <v>111AI3 West Essex (HUC)</v>
      </c>
      <c r="D30" t="s">
        <v>232</v>
      </c>
      <c r="F30" t="s">
        <v>257</v>
      </c>
      <c r="G30" t="s">
        <v>258</v>
      </c>
      <c r="K30" s="33"/>
    </row>
    <row r="31" spans="1:11" x14ac:dyDescent="0.3">
      <c r="A31" t="s">
        <v>25</v>
      </c>
      <c r="B31" t="s">
        <v>92</v>
      </c>
      <c r="C31" t="str">
        <f t="shared" si="0"/>
        <v>111AD5 North Central London</v>
      </c>
      <c r="D31" t="s">
        <v>232</v>
      </c>
      <c r="F31" t="s">
        <v>259</v>
      </c>
      <c r="G31" t="s">
        <v>683</v>
      </c>
      <c r="K31" s="33"/>
    </row>
    <row r="32" spans="1:11" x14ac:dyDescent="0.3">
      <c r="A32" t="s">
        <v>30</v>
      </c>
      <c r="B32" t="s">
        <v>88</v>
      </c>
      <c r="C32" t="str">
        <f t="shared" si="0"/>
        <v>111AH5 North East London</v>
      </c>
      <c r="D32" t="s">
        <v>232</v>
      </c>
      <c r="F32" t="s">
        <v>260</v>
      </c>
      <c r="G32" t="s">
        <v>261</v>
      </c>
      <c r="K32" s="33"/>
    </row>
    <row r="33" spans="1:14" x14ac:dyDescent="0.3">
      <c r="A33" t="s">
        <v>42</v>
      </c>
      <c r="B33" t="s">
        <v>89</v>
      </c>
      <c r="C33" t="str">
        <f t="shared" si="0"/>
        <v>111AJ1 North West London</v>
      </c>
      <c r="D33" t="s">
        <v>232</v>
      </c>
      <c r="F33" t="s">
        <v>262</v>
      </c>
      <c r="G33" t="s">
        <v>684</v>
      </c>
      <c r="K33" s="33"/>
    </row>
    <row r="34" spans="1:14" x14ac:dyDescent="0.3">
      <c r="A34" t="s">
        <v>37</v>
      </c>
      <c r="B34" t="s">
        <v>87</v>
      </c>
      <c r="C34" t="str">
        <f t="shared" si="0"/>
        <v>111AD7 South East London</v>
      </c>
      <c r="D34" t="s">
        <v>232</v>
      </c>
      <c r="F34" t="s">
        <v>263</v>
      </c>
      <c r="G34" t="s">
        <v>264</v>
      </c>
      <c r="K34" s="33"/>
    </row>
    <row r="35" spans="1:14" x14ac:dyDescent="0.3">
      <c r="A35" t="s">
        <v>386</v>
      </c>
      <c r="B35" t="s">
        <v>387</v>
      </c>
      <c r="C35" t="str">
        <f t="shared" si="0"/>
        <v>111AK9 South West London (PPG)</v>
      </c>
      <c r="D35" t="s">
        <v>232</v>
      </c>
      <c r="F35" t="s">
        <v>265</v>
      </c>
      <c r="G35" t="s">
        <v>266</v>
      </c>
      <c r="K35" s="33"/>
    </row>
    <row r="36" spans="1:14" x14ac:dyDescent="0.3">
      <c r="A36" t="s">
        <v>32</v>
      </c>
      <c r="B36" t="s">
        <v>104</v>
      </c>
      <c r="C36" t="str">
        <f t="shared" si="0"/>
        <v>111AH9 Hampshire and Surrey Heath</v>
      </c>
      <c r="D36" t="s">
        <v>232</v>
      </c>
      <c r="K36" s="33"/>
    </row>
    <row r="37" spans="1:14" x14ac:dyDescent="0.3">
      <c r="A37" t="s">
        <v>18</v>
      </c>
      <c r="B37" t="s">
        <v>84</v>
      </c>
      <c r="C37" t="str">
        <f t="shared" si="0"/>
        <v>111AA6 Isle of Wight</v>
      </c>
      <c r="D37" t="s">
        <v>232</v>
      </c>
      <c r="N37" s="1"/>
    </row>
    <row r="38" spans="1:14" x14ac:dyDescent="0.3">
      <c r="A38" t="s">
        <v>36</v>
      </c>
      <c r="B38" t="s">
        <v>213</v>
      </c>
      <c r="C38" t="str">
        <f t="shared" si="0"/>
        <v>111AI9 Kent, Medway &amp; Sussex</v>
      </c>
      <c r="D38" t="s">
        <v>232</v>
      </c>
      <c r="N38" s="1"/>
    </row>
    <row r="39" spans="1:14" x14ac:dyDescent="0.3">
      <c r="A39" t="s">
        <v>33</v>
      </c>
      <c r="B39" t="s">
        <v>63</v>
      </c>
      <c r="C39" t="str">
        <f t="shared" si="0"/>
        <v>111AI2 Surrey Heartlands</v>
      </c>
      <c r="D39" t="s">
        <v>232</v>
      </c>
      <c r="N39" s="1"/>
    </row>
    <row r="40" spans="1:14" x14ac:dyDescent="0.3">
      <c r="A40" t="s">
        <v>28</v>
      </c>
      <c r="B40" t="s">
        <v>103</v>
      </c>
      <c r="C40" t="str">
        <f t="shared" si="0"/>
        <v>111AG9 Thames Valley</v>
      </c>
      <c r="D40" t="s">
        <v>232</v>
      </c>
      <c r="N40" s="1"/>
    </row>
    <row r="41" spans="1:14" x14ac:dyDescent="0.3">
      <c r="A41" t="s">
        <v>632</v>
      </c>
      <c r="B41" t="s">
        <v>633</v>
      </c>
      <c r="C41" t="str">
        <f t="shared" si="0"/>
        <v>111AL6 BaNES, Swindon &amp; Wiltshire (Medvivo-PPG)</v>
      </c>
      <c r="D41" t="s">
        <v>232</v>
      </c>
      <c r="N41" s="1"/>
    </row>
    <row r="42" spans="1:14" x14ac:dyDescent="0.3">
      <c r="A42" t="s">
        <v>54</v>
      </c>
      <c r="B42" t="s">
        <v>55</v>
      </c>
      <c r="C42" t="str">
        <f t="shared" si="0"/>
        <v>111AI5 Bristol, North Somerset &amp; South Gloucestershire (BRISDOC)</v>
      </c>
      <c r="D42" t="s">
        <v>232</v>
      </c>
      <c r="N42" s="1"/>
    </row>
    <row r="43" spans="1:14" x14ac:dyDescent="0.3">
      <c r="A43" t="s">
        <v>616</v>
      </c>
      <c r="B43" t="s">
        <v>617</v>
      </c>
      <c r="C43" t="str">
        <f t="shared" si="0"/>
        <v>111AL3 Cornwall (HUC)</v>
      </c>
      <c r="D43" t="s">
        <v>232</v>
      </c>
      <c r="N43" s="1"/>
    </row>
    <row r="44" spans="1:14" x14ac:dyDescent="0.3">
      <c r="A44" t="s">
        <v>544</v>
      </c>
      <c r="B44" t="s">
        <v>545</v>
      </c>
      <c r="C44" t="str">
        <f t="shared" si="0"/>
        <v>111AL2 Devon (PPG)</v>
      </c>
      <c r="D44" t="s">
        <v>232</v>
      </c>
    </row>
    <row r="45" spans="1:14" x14ac:dyDescent="0.3">
      <c r="A45" t="s">
        <v>35</v>
      </c>
      <c r="B45" t="s">
        <v>67</v>
      </c>
      <c r="C45" t="str">
        <f t="shared" si="0"/>
        <v>111AI4 Dorset (DHC)</v>
      </c>
      <c r="D45" t="s">
        <v>232</v>
      </c>
    </row>
    <row r="46" spans="1:14" x14ac:dyDescent="0.3">
      <c r="A46" t="s">
        <v>40</v>
      </c>
      <c r="B46" t="s">
        <v>59</v>
      </c>
      <c r="C46" t="str">
        <f t="shared" si="0"/>
        <v>111AH2 Gloucestershire</v>
      </c>
      <c r="D46" t="s">
        <v>232</v>
      </c>
    </row>
    <row r="47" spans="1:14" x14ac:dyDescent="0.3">
      <c r="A47" t="s">
        <v>628</v>
      </c>
      <c r="B47" t="s">
        <v>629</v>
      </c>
      <c r="C47" t="str">
        <f t="shared" si="0"/>
        <v>111AL5 Somerset (HUC)</v>
      </c>
      <c r="D47" t="s">
        <v>232</v>
      </c>
    </row>
    <row r="48" spans="1:14" x14ac:dyDescent="0.3">
      <c r="A48" t="s">
        <v>621</v>
      </c>
      <c r="B48" t="s">
        <v>622</v>
      </c>
      <c r="C48" t="str">
        <f t="shared" si="0"/>
        <v>111NR1 National Resilience (Vocare)</v>
      </c>
      <c r="D48" t="s">
        <v>232</v>
      </c>
    </row>
  </sheetData>
  <phoneticPr fontId="4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ED783C-E8E4-4710-A302-AAAEF6D05BA3}">
  <ds:schemaRefs>
    <ds:schemaRef ds:uri="http://schemas.microsoft.com/sharepoint/v3/contenttype/forms"/>
  </ds:schemaRefs>
</ds:datastoreItem>
</file>

<file path=customXml/itemProps2.xml><?xml version="1.0" encoding="utf-8"?>
<ds:datastoreItem xmlns:ds="http://schemas.openxmlformats.org/officeDocument/2006/customXml" ds:itemID="{17D4DC07-CBE4-413F-B73E-7EF5E1338C8A}">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c1bf772f-fb38-429f-8656-65760f4413d4"/>
    <ds:schemaRef ds:uri="http://purl.org/dc/elements/1.1/"/>
    <ds:schemaRef ds:uri="http://schemas.microsoft.com/office/infopath/2007/PartnerControls"/>
    <ds:schemaRef ds:uri="dae42e63-403f-4da4-a112-7d9f0ef4c579"/>
    <ds:schemaRef ds:uri="http://www.w3.org/XML/1998/namespace"/>
    <ds:schemaRef ds:uri="http://purl.org/dc/dcmitype/"/>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77356419-5371-4063-AB9B-82D1EDB3E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Key Facts</vt:lpstr>
      <vt:lpstr>Metrics</vt:lpstr>
      <vt:lpstr>Month</vt:lpstr>
      <vt:lpstr>KPI Details</vt:lpstr>
      <vt:lpstr>Reporting Contract Areas</vt:lpstr>
      <vt:lpstr>Current ICB Mapping</vt:lpstr>
      <vt:lpstr>Raw</vt:lpstr>
      <vt:lpstr>Refs</vt:lpstr>
      <vt:lpstr>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Pulle, Laurence - Business Intelligence Analyst</dc:creator>
  <cp:lastModifiedBy>Neil Hepworth</cp:lastModifiedBy>
  <cp:lastPrinted>2021-02-17T14:03:59Z</cp:lastPrinted>
  <dcterms:created xsi:type="dcterms:W3CDTF">2021-02-16T15:24:29Z</dcterms:created>
  <dcterms:modified xsi:type="dcterms:W3CDTF">2024-04-05T07:25:54Z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